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55" yWindow="3960" windowWidth="12570" windowHeight="6975" activeTab="4"/>
  </bookViews>
  <sheets>
    <sheet name="Διάρκεια εγγραφής πιν.25-27" sheetId="7" r:id="rId1"/>
    <sheet name="Διάρκεια εγγραφής πιν.28" sheetId="8" r:id="rId2"/>
    <sheet name="οικονομική πιν.29" sheetId="1" r:id="rId3"/>
    <sheet name="πιν.30" sheetId="10" r:id="rId4"/>
    <sheet name="πιν.31" sheetId="11" r:id="rId5"/>
  </sheets>
  <definedNames>
    <definedName name="_xlnm.Print_Area" localSheetId="0">'Διάρκεια εγγραφής πιν.25-27'!$A$2:$Q$44</definedName>
    <definedName name="_xlnm.Print_Area" localSheetId="1">'Διάρκεια εγγραφής πιν.28'!$A$1:$AA$23</definedName>
    <definedName name="_xlnm.Print_Area" localSheetId="2">'οικονομική πιν.29'!$A$2:$AA$20</definedName>
    <definedName name="_xlnm.Print_Area" localSheetId="3">πιν.30!$B$1:$O$20</definedName>
    <definedName name="_xlnm.Print_Area" localSheetId="4">πιν.31!$B$2:$N$22</definedName>
  </definedNames>
  <calcPr calcId="145621"/>
</workbook>
</file>

<file path=xl/calcChain.xml><?xml version="1.0" encoding="utf-8"?>
<calcChain xmlns="http://schemas.openxmlformats.org/spreadsheetml/2006/main">
  <c r="L21" i="11" l="1"/>
  <c r="D19" i="11"/>
  <c r="L14" i="10"/>
  <c r="H17" i="10"/>
  <c r="G29" i="7" l="1"/>
  <c r="K29" i="7" s="1"/>
  <c r="L29" i="7" s="1"/>
  <c r="E29" i="7"/>
  <c r="F29" i="7" s="1"/>
  <c r="C29" i="7"/>
  <c r="D27" i="7" s="1"/>
  <c r="I28" i="7"/>
  <c r="J28" i="7" s="1"/>
  <c r="G28" i="7"/>
  <c r="H28" i="7" s="1"/>
  <c r="E28" i="7"/>
  <c r="F28" i="7" s="1"/>
  <c r="C28" i="7"/>
  <c r="D28" i="7" s="1"/>
  <c r="K27" i="7"/>
  <c r="L27" i="7" s="1"/>
  <c r="I27" i="7"/>
  <c r="J27" i="7" s="1"/>
  <c r="F27" i="7"/>
  <c r="L26" i="7"/>
  <c r="K26" i="7"/>
  <c r="K28" i="7" s="1"/>
  <c r="L28" i="7" s="1"/>
  <c r="J26" i="7"/>
  <c r="I26" i="7"/>
  <c r="F26" i="7"/>
  <c r="D26" i="7"/>
  <c r="K25" i="7"/>
  <c r="L25" i="7" s="1"/>
  <c r="I25" i="7"/>
  <c r="J25" i="7" s="1"/>
  <c r="F25" i="7"/>
  <c r="H24" i="7"/>
  <c r="G24" i="7"/>
  <c r="K24" i="7" s="1"/>
  <c r="L24" i="7" s="1"/>
  <c r="F24" i="7"/>
  <c r="E24" i="7"/>
  <c r="D24" i="7"/>
  <c r="C24" i="7"/>
  <c r="L23" i="7"/>
  <c r="K23" i="7"/>
  <c r="J23" i="7"/>
  <c r="I23" i="7"/>
  <c r="F23" i="7"/>
  <c r="D23" i="7"/>
  <c r="K22" i="7"/>
  <c r="L22" i="7" s="1"/>
  <c r="I22" i="7"/>
  <c r="I29" i="7" s="1"/>
  <c r="J29" i="7" s="1"/>
  <c r="F22" i="7"/>
  <c r="D22" i="7" l="1"/>
  <c r="J22" i="7"/>
  <c r="I24" i="7"/>
  <c r="J24" i="7" s="1"/>
  <c r="D25" i="7"/>
  <c r="H27" i="7"/>
  <c r="D29" i="7"/>
  <c r="H23" i="7"/>
  <c r="H26" i="7"/>
  <c r="H22" i="7"/>
  <c r="H25" i="7"/>
  <c r="U18" i="8" l="1"/>
  <c r="V18" i="8" s="1"/>
  <c r="Q18" i="8"/>
  <c r="R18" i="8" s="1"/>
  <c r="Q14" i="8"/>
  <c r="R14" i="8" s="1"/>
  <c r="M14" i="8"/>
  <c r="N14" i="8" s="1"/>
  <c r="M18" i="8"/>
  <c r="N18" i="8" s="1"/>
  <c r="I18" i="8"/>
  <c r="J18" i="8" s="1"/>
  <c r="I14" i="8"/>
  <c r="J14" i="8" s="1"/>
  <c r="E18" i="8"/>
  <c r="F18" i="8" s="1"/>
  <c r="N14" i="1"/>
  <c r="O14" i="1" s="1"/>
  <c r="K22" i="11" l="1"/>
  <c r="I22" i="11"/>
  <c r="J17" i="11" s="1"/>
  <c r="G22" i="11"/>
  <c r="E22" i="11"/>
  <c r="F17" i="11" s="1"/>
  <c r="C22" i="11"/>
  <c r="L8" i="11" l="1"/>
  <c r="D9" i="11"/>
  <c r="D7" i="11"/>
  <c r="D17" i="11"/>
  <c r="F10" i="11"/>
  <c r="F12" i="11"/>
  <c r="F18" i="11"/>
  <c r="F19" i="11"/>
  <c r="H10" i="11"/>
  <c r="H15" i="11"/>
  <c r="H11" i="11"/>
  <c r="H16" i="11"/>
  <c r="H17" i="11"/>
  <c r="J14" i="11"/>
  <c r="J15" i="11"/>
  <c r="J11" i="11"/>
  <c r="J18" i="11"/>
  <c r="J12" i="11"/>
  <c r="D10" i="11"/>
  <c r="D12" i="11"/>
  <c r="D18" i="11"/>
  <c r="L10" i="11"/>
  <c r="L18" i="11"/>
  <c r="L12" i="11"/>
  <c r="L13" i="11"/>
  <c r="H18" i="11"/>
  <c r="H12" i="11"/>
  <c r="H19" i="11"/>
  <c r="F6" i="11"/>
  <c r="H20" i="11"/>
  <c r="L6" i="11"/>
  <c r="H6" i="11"/>
  <c r="D6" i="11"/>
  <c r="L22" i="11"/>
  <c r="D22" i="11"/>
  <c r="F22" i="11"/>
  <c r="H22" i="11"/>
  <c r="J22" i="11"/>
  <c r="M14" i="10" l="1"/>
  <c r="M7" i="11" l="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K19" i="10"/>
  <c r="L10" i="10" s="1"/>
  <c r="I19" i="10"/>
  <c r="G19" i="10"/>
  <c r="E19" i="10"/>
  <c r="F10" i="10" s="1"/>
  <c r="C19" i="10"/>
  <c r="M10" i="10"/>
  <c r="L20" i="8"/>
  <c r="D15" i="10" l="1"/>
  <c r="D16" i="10"/>
  <c r="F16" i="10"/>
  <c r="F15" i="10"/>
  <c r="L19" i="10"/>
  <c r="D10" i="10"/>
  <c r="J19" i="10"/>
  <c r="J14" i="10"/>
  <c r="J10" i="10"/>
  <c r="F19" i="10"/>
  <c r="H19" i="10"/>
  <c r="M12" i="10" l="1"/>
  <c r="M13" i="10"/>
  <c r="M15" i="10"/>
  <c r="M16" i="10"/>
  <c r="M17" i="10"/>
  <c r="M18" i="10"/>
  <c r="E43" i="7" l="1"/>
  <c r="G38" i="7" l="1"/>
  <c r="H38" i="7" s="1"/>
  <c r="G39" i="7"/>
  <c r="H39" i="7" s="1"/>
  <c r="J6" i="11" l="1"/>
  <c r="X18" i="8" l="1"/>
  <c r="W18" i="8"/>
  <c r="S20" i="8"/>
  <c r="P20" i="8"/>
  <c r="O20" i="8"/>
  <c r="K20" i="8"/>
  <c r="H20" i="8"/>
  <c r="G20" i="8"/>
  <c r="D20" i="8"/>
  <c r="Y18" i="8" l="1"/>
  <c r="Z18" i="8" s="1"/>
  <c r="C11" i="7"/>
  <c r="C12" i="7"/>
  <c r="C13" i="7"/>
  <c r="C14" i="7"/>
  <c r="C10" i="7"/>
  <c r="E15" i="7" l="1"/>
  <c r="F11" i="7" s="1"/>
  <c r="G15" i="7"/>
  <c r="H13" i="7" s="1"/>
  <c r="I15" i="7"/>
  <c r="J11" i="7" s="1"/>
  <c r="K15" i="7"/>
  <c r="L13" i="7" s="1"/>
  <c r="M15" i="7"/>
  <c r="N11" i="7" s="1"/>
  <c r="N13" i="7" l="1"/>
  <c r="L15" i="7"/>
  <c r="F13" i="7"/>
  <c r="H10" i="7"/>
  <c r="L12" i="7"/>
  <c r="H12" i="7"/>
  <c r="L11" i="7"/>
  <c r="F14" i="7"/>
  <c r="L10" i="7"/>
  <c r="N14" i="7"/>
  <c r="H15" i="7"/>
  <c r="F10" i="7"/>
  <c r="F12" i="7"/>
  <c r="H14" i="7"/>
  <c r="J10" i="7"/>
  <c r="J12" i="7"/>
  <c r="L14" i="7"/>
  <c r="N10" i="7"/>
  <c r="N12" i="7"/>
  <c r="J14" i="7"/>
  <c r="H11" i="7"/>
  <c r="J13" i="7"/>
  <c r="F15" i="7"/>
  <c r="J15" i="7"/>
  <c r="N15" i="7"/>
  <c r="C15" i="7"/>
  <c r="D15" i="7" l="1"/>
  <c r="D10" i="7"/>
  <c r="D11" i="7"/>
  <c r="D12" i="7"/>
  <c r="D14" i="7"/>
  <c r="D13" i="7"/>
  <c r="X10" i="8" l="1"/>
  <c r="X11" i="8"/>
  <c r="X12" i="8"/>
  <c r="X13" i="8"/>
  <c r="X14" i="8"/>
  <c r="X15" i="8"/>
  <c r="X16" i="8"/>
  <c r="X17" i="8"/>
  <c r="X19" i="8"/>
  <c r="X9" i="8"/>
  <c r="W10" i="8"/>
  <c r="W11" i="8"/>
  <c r="W12" i="8"/>
  <c r="W13" i="8"/>
  <c r="W14" i="8"/>
  <c r="W15" i="8"/>
  <c r="W16" i="8"/>
  <c r="W17" i="8"/>
  <c r="W19" i="8"/>
  <c r="W9" i="8"/>
  <c r="E19" i="8"/>
  <c r="F19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C20" i="8"/>
  <c r="X20" i="8" l="1"/>
  <c r="W20" i="8"/>
  <c r="M11" i="10"/>
  <c r="M19" i="10" s="1"/>
  <c r="H15" i="10"/>
  <c r="J11" i="10"/>
  <c r="L11" i="10"/>
  <c r="N14" i="10" l="1"/>
  <c r="N10" i="10"/>
  <c r="L13" i="10"/>
  <c r="L16" i="10"/>
  <c r="L15" i="10"/>
  <c r="H12" i="10"/>
  <c r="H13" i="10"/>
  <c r="H11" i="10"/>
  <c r="J15" i="10"/>
  <c r="L17" i="10"/>
  <c r="J13" i="10"/>
  <c r="L12" i="10"/>
  <c r="J16" i="10"/>
  <c r="J17" i="10"/>
  <c r="J12" i="10"/>
  <c r="N15" i="10" l="1"/>
  <c r="N18" i="10"/>
  <c r="N12" i="10"/>
  <c r="N16" i="10"/>
  <c r="N17" i="10"/>
  <c r="N13" i="10"/>
  <c r="N19" i="10"/>
  <c r="N11" i="10"/>
  <c r="G40" i="7" l="1"/>
  <c r="H40" i="7" s="1"/>
  <c r="G41" i="7"/>
  <c r="H41" i="7" s="1"/>
  <c r="G42" i="7"/>
  <c r="H42" i="7" s="1"/>
  <c r="F39" i="7" l="1"/>
  <c r="F38" i="7"/>
  <c r="F43" i="7"/>
  <c r="F42" i="7"/>
  <c r="F41" i="7"/>
  <c r="F40" i="7"/>
  <c r="C43" i="7" l="1"/>
  <c r="D38" i="7" l="1"/>
  <c r="D39" i="7"/>
  <c r="G43" i="7"/>
  <c r="H43" i="7" s="1"/>
  <c r="D42" i="7"/>
  <c r="D41" i="7"/>
  <c r="D40" i="7"/>
  <c r="D43" i="7"/>
  <c r="I20" i="1" l="1"/>
  <c r="M6" i="11" l="1"/>
  <c r="M22" i="11" s="1"/>
  <c r="N22" i="11" s="1"/>
  <c r="X19" i="1" l="1"/>
  <c r="X18" i="1"/>
  <c r="X17" i="1"/>
  <c r="X16" i="1"/>
  <c r="X15" i="1"/>
  <c r="X14" i="1"/>
  <c r="X13" i="1"/>
  <c r="X12" i="1"/>
  <c r="X11" i="1"/>
  <c r="X10" i="1"/>
  <c r="X9" i="1"/>
  <c r="X8" i="1"/>
  <c r="X7" i="1"/>
  <c r="E20" i="1" l="1"/>
  <c r="D20" i="1" l="1"/>
  <c r="Y9" i="8" l="1"/>
  <c r="U20" i="1" l="1"/>
  <c r="Q20" i="1"/>
  <c r="M20" i="1"/>
  <c r="T20" i="1"/>
  <c r="P20" i="1"/>
  <c r="L20" i="1"/>
  <c r="H20" i="1"/>
  <c r="I10" i="8"/>
  <c r="J10" i="8" s="1"/>
  <c r="I11" i="8"/>
  <c r="J11" i="8" s="1"/>
  <c r="I12" i="8"/>
  <c r="J12" i="8" s="1"/>
  <c r="I13" i="8"/>
  <c r="J13" i="8" s="1"/>
  <c r="I15" i="8"/>
  <c r="J15" i="8" s="1"/>
  <c r="I16" i="8"/>
  <c r="J16" i="8" s="1"/>
  <c r="I17" i="8"/>
  <c r="J17" i="8" s="1"/>
  <c r="I19" i="8"/>
  <c r="J19" i="8" s="1"/>
  <c r="M20" i="8"/>
  <c r="N20" i="8" s="1"/>
  <c r="D12" i="10"/>
  <c r="F11" i="10"/>
  <c r="Y10" i="1"/>
  <c r="F10" i="1"/>
  <c r="G10" i="1" s="1"/>
  <c r="F7" i="1"/>
  <c r="G7" i="1" s="1"/>
  <c r="J7" i="1"/>
  <c r="K7" i="1" s="1"/>
  <c r="R7" i="1"/>
  <c r="S7" i="1" s="1"/>
  <c r="V7" i="1"/>
  <c r="W7" i="1" s="1"/>
  <c r="Y7" i="1"/>
  <c r="F8" i="1"/>
  <c r="G8" i="1" s="1"/>
  <c r="R8" i="1"/>
  <c r="S8" i="1" s="1"/>
  <c r="V8" i="1"/>
  <c r="W8" i="1" s="1"/>
  <c r="Y8" i="1"/>
  <c r="F9" i="1"/>
  <c r="G9" i="1" s="1"/>
  <c r="J9" i="1"/>
  <c r="K9" i="1" s="1"/>
  <c r="N9" i="1"/>
  <c r="O9" i="1" s="1"/>
  <c r="R9" i="1"/>
  <c r="S9" i="1" s="1"/>
  <c r="V9" i="1"/>
  <c r="W9" i="1" s="1"/>
  <c r="Y9" i="1"/>
  <c r="F11" i="1"/>
  <c r="G11" i="1" s="1"/>
  <c r="J11" i="1"/>
  <c r="K11" i="1" s="1"/>
  <c r="N11" i="1"/>
  <c r="O11" i="1" s="1"/>
  <c r="R11" i="1"/>
  <c r="S11" i="1" s="1"/>
  <c r="Y11" i="1"/>
  <c r="F12" i="1"/>
  <c r="G12" i="1" s="1"/>
  <c r="J12" i="1"/>
  <c r="K12" i="1" s="1"/>
  <c r="N12" i="1"/>
  <c r="O12" i="1" s="1"/>
  <c r="R12" i="1"/>
  <c r="S12" i="1" s="1"/>
  <c r="V12" i="1"/>
  <c r="W12" i="1" s="1"/>
  <c r="Y12" i="1"/>
  <c r="F13" i="1"/>
  <c r="G13" i="1" s="1"/>
  <c r="J13" i="1"/>
  <c r="K13" i="1" s="1"/>
  <c r="N13" i="1"/>
  <c r="O13" i="1" s="1"/>
  <c r="R13" i="1"/>
  <c r="S13" i="1" s="1"/>
  <c r="V13" i="1"/>
  <c r="W13" i="1" s="1"/>
  <c r="Y13" i="1"/>
  <c r="F14" i="1"/>
  <c r="G14" i="1" s="1"/>
  <c r="J14" i="1"/>
  <c r="K14" i="1" s="1"/>
  <c r="R14" i="1"/>
  <c r="S14" i="1" s="1"/>
  <c r="V14" i="1"/>
  <c r="W14" i="1" s="1"/>
  <c r="Y14" i="1"/>
  <c r="F15" i="1"/>
  <c r="G15" i="1" s="1"/>
  <c r="J15" i="1"/>
  <c r="K15" i="1" s="1"/>
  <c r="N15" i="1"/>
  <c r="O15" i="1" s="1"/>
  <c r="R15" i="1"/>
  <c r="S15" i="1" s="1"/>
  <c r="V15" i="1"/>
  <c r="W15" i="1" s="1"/>
  <c r="Y15" i="1"/>
  <c r="F16" i="1"/>
  <c r="G16" i="1" s="1"/>
  <c r="J16" i="1"/>
  <c r="K16" i="1" s="1"/>
  <c r="N16" i="1"/>
  <c r="O16" i="1" s="1"/>
  <c r="R16" i="1"/>
  <c r="S16" i="1" s="1"/>
  <c r="V16" i="1"/>
  <c r="W16" i="1" s="1"/>
  <c r="Y16" i="1"/>
  <c r="F17" i="1"/>
  <c r="G17" i="1" s="1"/>
  <c r="J17" i="1"/>
  <c r="K17" i="1" s="1"/>
  <c r="N17" i="1"/>
  <c r="O17" i="1" s="1"/>
  <c r="R17" i="1"/>
  <c r="S17" i="1" s="1"/>
  <c r="V17" i="1"/>
  <c r="W17" i="1" s="1"/>
  <c r="Y17" i="1"/>
  <c r="F18" i="1"/>
  <c r="G18" i="1" s="1"/>
  <c r="J18" i="1"/>
  <c r="K18" i="1" s="1"/>
  <c r="N18" i="1"/>
  <c r="O18" i="1" s="1"/>
  <c r="R18" i="1"/>
  <c r="S18" i="1" s="1"/>
  <c r="V18" i="1"/>
  <c r="W18" i="1" s="1"/>
  <c r="Y18" i="1"/>
  <c r="F19" i="1"/>
  <c r="G19" i="1" s="1"/>
  <c r="J19" i="1"/>
  <c r="K19" i="1" s="1"/>
  <c r="N19" i="1"/>
  <c r="O19" i="1" s="1"/>
  <c r="R19" i="1"/>
  <c r="S19" i="1" s="1"/>
  <c r="V19" i="1"/>
  <c r="W19" i="1" s="1"/>
  <c r="Y19" i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M11" i="8"/>
  <c r="N11" i="8" s="1"/>
  <c r="Q11" i="8"/>
  <c r="R11" i="8" s="1"/>
  <c r="U11" i="8"/>
  <c r="V11" i="8" s="1"/>
  <c r="M12" i="8"/>
  <c r="N12" i="8" s="1"/>
  <c r="Q12" i="8"/>
  <c r="R12" i="8" s="1"/>
  <c r="U12" i="8"/>
  <c r="V12" i="8" s="1"/>
  <c r="M13" i="8"/>
  <c r="N13" i="8" s="1"/>
  <c r="Q13" i="8"/>
  <c r="R13" i="8" s="1"/>
  <c r="U13" i="8"/>
  <c r="V13" i="8" s="1"/>
  <c r="U14" i="8"/>
  <c r="V14" i="8" s="1"/>
  <c r="M15" i="8"/>
  <c r="N15" i="8" s="1"/>
  <c r="Q15" i="8"/>
  <c r="R15" i="8" s="1"/>
  <c r="U15" i="8"/>
  <c r="V15" i="8" s="1"/>
  <c r="M16" i="8"/>
  <c r="N16" i="8" s="1"/>
  <c r="Q16" i="8"/>
  <c r="R16" i="8" s="1"/>
  <c r="U16" i="8"/>
  <c r="V16" i="8" s="1"/>
  <c r="M17" i="8"/>
  <c r="N17" i="8" s="1"/>
  <c r="Q17" i="8"/>
  <c r="R17" i="8" s="1"/>
  <c r="U17" i="8"/>
  <c r="V17" i="8" s="1"/>
  <c r="M19" i="8"/>
  <c r="N19" i="8" s="1"/>
  <c r="Q19" i="8"/>
  <c r="R19" i="8" s="1"/>
  <c r="U19" i="8"/>
  <c r="V19" i="8" s="1"/>
  <c r="R20" i="1" l="1"/>
  <c r="S20" i="1" s="1"/>
  <c r="F13" i="10"/>
  <c r="F12" i="10"/>
  <c r="Q20" i="8"/>
  <c r="R20" i="8" s="1"/>
  <c r="Y19" i="8"/>
  <c r="Z19" i="8" s="1"/>
  <c r="D11" i="10"/>
  <c r="D19" i="10"/>
  <c r="D17" i="10"/>
  <c r="D13" i="10"/>
  <c r="F17" i="10"/>
  <c r="Y20" i="1"/>
  <c r="C7" i="1" s="1"/>
  <c r="J20" i="1"/>
  <c r="K20" i="1" s="1"/>
  <c r="Z15" i="1"/>
  <c r="AA15" i="1" s="1"/>
  <c r="V20" i="1"/>
  <c r="W20" i="1" s="1"/>
  <c r="N20" i="1"/>
  <c r="O20" i="1" s="1"/>
  <c r="X20" i="1"/>
  <c r="F20" i="1"/>
  <c r="G20" i="1" s="1"/>
  <c r="I20" i="8"/>
  <c r="J20" i="8" s="1"/>
  <c r="E20" i="8"/>
  <c r="F20" i="8" s="1"/>
  <c r="Z19" i="1"/>
  <c r="AA19" i="1" s="1"/>
  <c r="Z14" i="1"/>
  <c r="AA14" i="1" s="1"/>
  <c r="Z16" i="1"/>
  <c r="AA16" i="1" s="1"/>
  <c r="Z13" i="1"/>
  <c r="AA13" i="1" s="1"/>
  <c r="Z11" i="1"/>
  <c r="AA11" i="1" s="1"/>
  <c r="Z8" i="1"/>
  <c r="AA8" i="1" s="1"/>
  <c r="Z18" i="1"/>
  <c r="AA18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Z9" i="8"/>
  <c r="U20" i="8"/>
  <c r="V20" i="8" s="1"/>
  <c r="Y12" i="8"/>
  <c r="Z12" i="8" s="1"/>
  <c r="Y11" i="8"/>
  <c r="Z11" i="8" s="1"/>
  <c r="Y15" i="8"/>
  <c r="Z15" i="8" s="1"/>
  <c r="Y14" i="8"/>
  <c r="Z14" i="8" s="1"/>
  <c r="Y10" i="8"/>
  <c r="Z10" i="8" s="1"/>
  <c r="Y13" i="8"/>
  <c r="Z13" i="8" s="1"/>
  <c r="Y16" i="8"/>
  <c r="Z16" i="8" s="1"/>
  <c r="Y20" i="8" l="1"/>
  <c r="Z20" i="8" s="1"/>
  <c r="C17" i="1"/>
  <c r="C20" i="1"/>
  <c r="C18" i="1"/>
  <c r="C19" i="1"/>
  <c r="C8" i="1"/>
  <c r="C10" i="1"/>
  <c r="C11" i="1"/>
  <c r="C9" i="1"/>
  <c r="C13" i="1"/>
  <c r="C12" i="1"/>
  <c r="Z20" i="1"/>
  <c r="AA20" i="1" s="1"/>
  <c r="C16" i="1"/>
  <c r="C14" i="1"/>
  <c r="C15" i="1"/>
  <c r="N7" i="11" l="1"/>
  <c r="N21" i="11"/>
  <c r="N16" i="11"/>
  <c r="N15" i="11"/>
  <c r="N13" i="11"/>
  <c r="N19" i="11"/>
  <c r="N18" i="11"/>
  <c r="N12" i="11"/>
  <c r="N20" i="11"/>
  <c r="N11" i="11"/>
  <c r="N8" i="11"/>
  <c r="N14" i="11"/>
  <c r="N17" i="11"/>
  <c r="N6" i="11"/>
  <c r="N10" i="11"/>
  <c r="N9" i="11"/>
</calcChain>
</file>

<file path=xl/sharedStrings.xml><?xml version="1.0" encoding="utf-8"?>
<sst xmlns="http://schemas.openxmlformats.org/spreadsheetml/2006/main" count="251" uniqueCount="141">
  <si>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</si>
  <si>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</si>
  <si>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</si>
  <si>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</si>
  <si>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</si>
  <si>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</si>
  <si>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</si>
  <si>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</si>
  <si>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</si>
  <si>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</si>
  <si>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</si>
  <si>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</si>
  <si>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</si>
  <si>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</si>
  <si>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</si>
  <si>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</si>
  <si>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</si>
  <si>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</si>
  <si>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</si>
  <si>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</si>
  <si>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</si>
  <si>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</si>
  <si>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</si>
  <si>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</si>
  <si>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</si>
  <si>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</si>
  <si>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</si>
  <si>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</si>
  <si>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</si>
  <si>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</si>
  <si>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</si>
  <si>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</si>
  <si>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</si>
  <si>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</si>
  <si>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</si>
  <si>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</si>
  <si>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</si>
  <si>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</si>
  <si>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</si>
  <si>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</si>
  <si>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</si>
  <si>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</si>
  <si>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</si>
  <si>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</si>
  <si>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>Επαγγελματική</t>
  </si>
  <si>
    <t>Κατηγορία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</si>
  <si>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</si>
  <si>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</si>
  <si>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</si>
  <si>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</si>
  <si>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</si>
  <si>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</si>
  <si>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</si>
  <si>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</si>
  <si>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</si>
  <si>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</si>
  <si>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</si>
  <si>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</si>
  <si>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</si>
  <si>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</si>
  <si>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</si>
  <si>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</si>
  <si>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</si>
  <si>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</si>
  <si>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ΤΟΥΡΚΟΚΥΠΡΙΟΣ</t>
  </si>
  <si>
    <t>ΕΠΑΡΧΙΑ</t>
  </si>
  <si>
    <t>ΚΟΙΝΟΤΗΤΑ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</si>
  <si>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</si>
  <si>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</si>
  <si>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</si>
  <si>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</si>
  <si>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</si>
  <si>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 xml:space="preserve"> </t>
  </si>
  <si>
    <t xml:space="preserve">               Λεμεσός</t>
  </si>
  <si>
    <t xml:space="preserve">                   ΣΥΝΟΛΟ</t>
  </si>
  <si>
    <t xml:space="preserve"> Επαρχία</t>
  </si>
  <si>
    <t>Διάρκεια Ανεργίας</t>
  </si>
  <si>
    <t>Μέχρι 15 μέρες</t>
  </si>
  <si>
    <t>57R</t>
  </si>
  <si>
    <t xml:space="preserve">Λευκωσία </t>
  </si>
  <si>
    <t>15 μέρες-3 μήνες</t>
  </si>
  <si>
    <t>3-  6 μήνες</t>
  </si>
  <si>
    <t>6-12 μήνες</t>
  </si>
  <si>
    <t>12+</t>
  </si>
  <si>
    <t>πιν.6</t>
  </si>
  <si>
    <t>pivots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</si>
  <si>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</si>
  <si>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</si>
  <si>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</si>
  <si>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</si>
  <si>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</si>
  <si>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</si>
  <si>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</si>
  <si>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</si>
  <si>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</si>
  <si>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ΕΓΓΕΓΡΑΜΜΕΝΟΙ ΑΝΕΡΓΟΙ ΜΕ ΔΙΑΡΚΕΙΑ ΕΓΓΡΑΦΗΣ ΠΑΝΩ ΑΠΟ 12 ΜΗΝΕΣ</t>
  </si>
  <si>
    <t>πάνω από 12 μήνες</t>
  </si>
  <si>
    <t xml:space="preserve">                     </t>
  </si>
  <si>
    <t xml:space="preserve">ΠΙΝΑΚΑΣ 26:  ΔΙΑΡΚΕΙΑ ΕΓΓΕΓΡΑΜΜΕΝΗΣ ΑΝΕΡΓΙΑΣ ΕΤΗΣΙΑ ΚΑΙ ΜΗΝΙΑΙΑ ΜΕΤΑΒΟΛΗ </t>
  </si>
  <si>
    <t xml:space="preserve">ΠΙΝΑΚΑΣ 29: ΑΡΙΘΜΟΣ ΕΓΓΕΓΡΑΜΜΕΝΩΝ ΑΝΕΡΓΩΝ ΜΕ ΔΙΑΡΚΕΙΑ ΕΓΓΡΑΦΗΣ ΠΑΝΩ ΑΠΟ 12 ΜΗΝΕΣ ΚΑΤΑ ΟΙΚΟΝΟΜΙΚΗ ΔΡΑΣΤΗΡΙΟΤΗΤΑ </t>
  </si>
  <si>
    <t xml:space="preserve">ΠΙΝΑΚΑΣ 30: ΑΡΙΘΜΟΣ ΕΓΓΕΓΡΑΜΜΕΝΩΝ ΑΝΕΡΓΩΝ ΜΕ ΔΙΑΡΚΕΙΑ ΕΓΓΡΑΦΗΣ </t>
  </si>
  <si>
    <t>ΠΙΝΑΚΑΣ 31: ΕΓΓΕΓΡΑΜΜΕΝΟΙ ΑΝΕΡΓΟΙ ΕΥΡΩΠΑΙΟΙ ΠΟΛΙΤΕΣ ΜΕ ΔΙΑΡΚΕΙΑ</t>
  </si>
  <si>
    <t xml:space="preserve">             ΠΙΝΑΚΑΣ 27: ΑΡΙΘΜΟΣ ΕΓΓΕΓΡΑΜΜΕΝΩΝ ΑΝΕΡΓΩΝ ΜΕ ΔΙΑΡΚΕΙΑ ΕΓΓΡΑΦΗΣ ΠΑΝΩ ΑΠΟ 12 ΜΗΝΕΣ ΚΑΤΑ ΕΠΑΡΧΙΑ </t>
  </si>
  <si>
    <t xml:space="preserve">ΠΙΝΑΚΑΣ 28: ΑΡΙΘΜΟΣ ΕΓΓΕΓΡΑΜΜΕΝΩΝ ΑΝΕΡΓΩΝ ΜΕ ΔΙΑΡΚΕΙΑ ΕΓΓΡΑΦΗΣ ΠΑΝΩ ΑΠO 12 ΜΗΝΕΣ ΚΑΤΑ ΤΕΛΕΥΤΑΙΟ ΕΠΑΓΓΕΛΜΑ </t>
  </si>
  <si>
    <t>Ένοπλες δυνάμεις</t>
  </si>
  <si>
    <t>ΑΛΛΟΔΑΠΟΙ ΜΕ ΚΥΠΡΙΑΚΗ ΥΠΗΚΟΟΤΗΤΑ</t>
  </si>
  <si>
    <t>ΕΥΡΩΠΑΙΟΙ ΜΕ ΚΥΠΡΙΑΚΗ ΥΠΗΚΟΟΤΗΤΑ</t>
  </si>
  <si>
    <t>BUL</t>
  </si>
  <si>
    <t>DEN</t>
  </si>
  <si>
    <t>FIN</t>
  </si>
  <si>
    <t>GBR</t>
  </si>
  <si>
    <t>GER</t>
  </si>
  <si>
    <t>GRE</t>
  </si>
  <si>
    <t>HUG</t>
  </si>
  <si>
    <t>ITA</t>
  </si>
  <si>
    <t>LIT</t>
  </si>
  <si>
    <t>NET</t>
  </si>
  <si>
    <t>POL</t>
  </si>
  <si>
    <t>ROM</t>
  </si>
  <si>
    <t>SLV</t>
  </si>
  <si>
    <t>SWE</t>
  </si>
  <si>
    <t>Ετήσια Μεταβολή</t>
  </si>
  <si>
    <t>15 μέρες - 3 μήνες</t>
  </si>
  <si>
    <t>κάτω από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</si>
  <si>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</si>
  <si>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</si>
  <si>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</si>
  <si>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</si>
  <si>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</si>
  <si>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>ZWE</t>
  </si>
  <si>
    <t>Φεβ.'22</t>
  </si>
  <si>
    <t>Φεβρ.'22</t>
  </si>
  <si>
    <t>FRA</t>
  </si>
  <si>
    <t>Φεβρουάριος 2022</t>
  </si>
  <si>
    <t>ΦΕΒΡΟΥΑΡΙΟΣ</t>
  </si>
  <si>
    <t>ΠΙΝΑΚΑΣ 25: ΔΙΑΡΚΕΙΑ ΑΝΕΡΓΙΑΣ ΚΑΤΑ ΕΠΑΡΧΙΑ ΤΟN ΜΑΡΤΙΟ ΤΟΥ 2022</t>
  </si>
  <si>
    <t>ΜΑΡΤΙΟΣ</t>
  </si>
  <si>
    <t>Μάρτιος 2022</t>
  </si>
  <si>
    <t>Μάρτ.'22</t>
  </si>
  <si>
    <t xml:space="preserve">      ΠΑΝΩ ΑΠΟ 12 ΜΗΝΕΣ ΚΑΤΑ ΚΟΙΝΟΤΗΤΑ ΚΑΙ ΕΠΑΡΧΙΑ - ΜΑΡΤΙΟΣ 2022</t>
  </si>
  <si>
    <t>ΕΓΓΡΑΦΗΣ ΠΑΝΩ ΑΠΟ 12 ΜΗΝΕΣ ΚΑΤΑ ΧΩΡΑ ΠΡΟΕΛΕΥΣΗΣ -ΜΑΡΤΙΟΣ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</si>
</sst>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Arial"/>
      <family val="2"/>
    </font>
    <font>
      <b/>
      <sz val="12"/>
      <name val="Arial Greek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name val="Arial Greek"/>
    </font>
    <font>
      <b/>
      <sz val="12"/>
      <name val="Calibri"/>
      <family val="2"/>
      <charset val="161"/>
      <scheme val="minor"/>
    </font>
    <font>
      <sz val="11"/>
      <name val="Calibri"/>
      <family val="2"/>
      <charset val="16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2" fillId="0" borderId="0"/>
    <xf numFmtId="9" fontId="2" fillId="0" borderId="0" applyFont="0" applyFill="0" applyBorder="0" applyAlignment="0" applyProtection="0"/>
  </cellStyleXfs>
  <cellXfs count="241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3" fontId="24" fillId="0" borderId="0" xfId="0" applyNumberFormat="1" applyFont="1" applyFill="1" applyBorder="1"/>
    <xf numFmtId="9" fontId="22" fillId="0" borderId="0" xfId="2" applyNumberFormat="1" applyFont="1" applyFill="1" applyBorder="1"/>
    <xf numFmtId="3" fontId="22" fillId="0" borderId="0" xfId="0" applyNumberFormat="1" applyFont="1" applyFill="1" applyBorder="1"/>
    <xf numFmtId="0" fontId="11" fillId="0" borderId="0" xfId="0" applyFont="1" applyFill="1"/>
    <xf numFmtId="0" fontId="9" fillId="0" borderId="0" xfId="0" applyFont="1"/>
    <xf numFmtId="0" fontId="25" fillId="0" borderId="0" xfId="0" applyFont="1"/>
    <xf numFmtId="164" fontId="2" fillId="0" borderId="0" xfId="0" applyNumberFormat="1" applyFont="1"/>
    <xf numFmtId="164" fontId="9" fillId="0" borderId="0" xfId="0" applyNumberFormat="1" applyFont="1"/>
    <xf numFmtId="164" fontId="22" fillId="0" borderId="0" xfId="2" applyNumberFormat="1" applyFont="1" applyFill="1" applyBorder="1"/>
    <xf numFmtId="164" fontId="11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4" fontId="28" fillId="0" borderId="0" xfId="0" applyNumberFormat="1" applyFont="1"/>
    <xf numFmtId="0" fontId="27" fillId="0" borderId="0" xfId="0" applyFont="1" applyFill="1"/>
    <xf numFmtId="0" fontId="29" fillId="0" borderId="0" xfId="0" applyFont="1"/>
    <xf numFmtId="164" fontId="26" fillId="0" borderId="0" xfId="0" applyNumberFormat="1" applyFont="1"/>
    <xf numFmtId="0" fontId="14" fillId="0" borderId="0" xfId="0" applyFont="1"/>
    <xf numFmtId="0" fontId="32" fillId="0" borderId="0" xfId="0" applyFont="1"/>
    <xf numFmtId="0" fontId="0" fillId="0" borderId="0" xfId="0" applyAlignment="1">
      <alignment horizontal="left"/>
    </xf>
    <xf numFmtId="0" fontId="36" fillId="0" borderId="0" xfId="0" applyFont="1"/>
    <xf numFmtId="0" fontId="38" fillId="0" borderId="0" xfId="0" applyFont="1"/>
    <xf numFmtId="9" fontId="22" fillId="0" borderId="2" xfId="2" applyNumberFormat="1" applyFont="1" applyFill="1" applyBorder="1"/>
    <xf numFmtId="9" fontId="13" fillId="0" borderId="1" xfId="2" applyNumberFormat="1" applyFont="1" applyFill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9" fontId="22" fillId="0" borderId="1" xfId="2" applyNumberFormat="1" applyFont="1" applyFill="1" applyBorder="1"/>
    <xf numFmtId="3" fontId="22" fillId="0" borderId="1" xfId="0" applyNumberFormat="1" applyFont="1" applyFill="1" applyBorder="1"/>
    <xf numFmtId="0" fontId="33" fillId="4" borderId="6" xfId="0" applyFont="1" applyFill="1" applyBorder="1"/>
    <xf numFmtId="9" fontId="13" fillId="0" borderId="2" xfId="2" applyNumberFormat="1" applyFont="1" applyFill="1" applyBorder="1"/>
    <xf numFmtId="0" fontId="17" fillId="0" borderId="1" xfId="0" applyFont="1" applyFill="1" applyBorder="1"/>
    <xf numFmtId="0" fontId="17" fillId="3" borderId="1" xfId="0" applyFont="1" applyFill="1" applyBorder="1"/>
    <xf numFmtId="0" fontId="17" fillId="0" borderId="7" xfId="0" applyFont="1" applyBorder="1"/>
    <xf numFmtId="0" fontId="21" fillId="0" borderId="8" xfId="0" applyFont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wrapText="1"/>
    </xf>
    <xf numFmtId="0" fontId="17" fillId="2" borderId="5" xfId="0" applyFont="1" applyFill="1" applyBorder="1"/>
    <xf numFmtId="0" fontId="17" fillId="2" borderId="3" xfId="0" applyFont="1" applyFill="1" applyBorder="1"/>
    <xf numFmtId="164" fontId="21" fillId="2" borderId="3" xfId="0" applyNumberFormat="1" applyFont="1" applyFill="1" applyBorder="1"/>
    <xf numFmtId="0" fontId="0" fillId="0" borderId="0" xfId="0" applyBorder="1"/>
    <xf numFmtId="0" fontId="30" fillId="0" borderId="1" xfId="0" applyFont="1" applyFill="1" applyBorder="1" applyAlignment="1">
      <alignment horizontal="center"/>
    </xf>
    <xf numFmtId="0" fontId="22" fillId="0" borderId="7" xfId="0" applyFont="1" applyBorder="1"/>
    <xf numFmtId="0" fontId="24" fillId="0" borderId="6" xfId="0" applyFont="1" applyBorder="1"/>
    <xf numFmtId="0" fontId="22" fillId="0" borderId="6" xfId="0" applyFont="1" applyBorder="1"/>
    <xf numFmtId="164" fontId="30" fillId="0" borderId="2" xfId="0" applyNumberFormat="1" applyFont="1" applyFill="1" applyBorder="1" applyAlignment="1">
      <alignment horizontal="center"/>
    </xf>
    <xf numFmtId="0" fontId="24" fillId="0" borderId="5" xfId="0" applyFont="1" applyBorder="1"/>
    <xf numFmtId="3" fontId="31" fillId="0" borderId="3" xfId="0" applyNumberFormat="1" applyFont="1" applyFill="1" applyBorder="1"/>
    <xf numFmtId="9" fontId="31" fillId="0" borderId="3" xfId="2" applyNumberFormat="1" applyFont="1" applyFill="1" applyBorder="1"/>
    <xf numFmtId="9" fontId="31" fillId="0" borderId="4" xfId="2" applyNumberFormat="1" applyFont="1" applyFill="1" applyBorder="1"/>
    <xf numFmtId="3" fontId="44" fillId="0" borderId="3" xfId="0" applyNumberFormat="1" applyFont="1" applyBorder="1"/>
    <xf numFmtId="9" fontId="44" fillId="0" borderId="3" xfId="0" applyNumberFormat="1" applyFont="1" applyBorder="1"/>
    <xf numFmtId="0" fontId="0" fillId="0" borderId="1" xfId="0" applyNumberFormat="1" applyBorder="1"/>
    <xf numFmtId="0" fontId="44" fillId="0" borderId="6" xfId="0" applyFont="1" applyBorder="1"/>
    <xf numFmtId="3" fontId="44" fillId="0" borderId="1" xfId="0" applyNumberFormat="1" applyFont="1" applyBorder="1"/>
    <xf numFmtId="9" fontId="44" fillId="0" borderId="1" xfId="0" applyNumberFormat="1" applyFont="1" applyBorder="1"/>
    <xf numFmtId="0" fontId="44" fillId="0" borderId="5" xfId="0" applyFont="1" applyBorder="1"/>
    <xf numFmtId="3" fontId="44" fillId="0" borderId="3" xfId="0" applyNumberFormat="1" applyFont="1" applyFill="1" applyBorder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45" fillId="0" borderId="0" xfId="0" applyFont="1"/>
    <xf numFmtId="0" fontId="47" fillId="0" borderId="0" xfId="0" applyFont="1"/>
    <xf numFmtId="164" fontId="47" fillId="0" borderId="0" xfId="0" applyNumberFormat="1" applyFont="1"/>
    <xf numFmtId="0" fontId="2" fillId="0" borderId="0" xfId="0" applyFont="1" applyFill="1"/>
    <xf numFmtId="0" fontId="31" fillId="0" borderId="0" xfId="0" applyFont="1"/>
    <xf numFmtId="164" fontId="31" fillId="0" borderId="0" xfId="0" applyNumberFormat="1" applyFont="1"/>
    <xf numFmtId="164" fontId="30" fillId="0" borderId="1" xfId="0" applyNumberFormat="1" applyFont="1" applyFill="1" applyBorder="1" applyAlignment="1">
      <alignment horizontal="center"/>
    </xf>
    <xf numFmtId="0" fontId="48" fillId="0" borderId="0" xfId="0" applyFont="1"/>
    <xf numFmtId="0" fontId="30" fillId="0" borderId="0" xfId="0" applyFont="1"/>
    <xf numFmtId="0" fontId="0" fillId="0" borderId="0" xfId="0" applyFont="1"/>
    <xf numFmtId="0" fontId="49" fillId="0" borderId="0" xfId="0" applyFont="1"/>
    <xf numFmtId="0" fontId="30" fillId="0" borderId="0" xfId="0" applyFont="1" applyBorder="1"/>
    <xf numFmtId="9" fontId="0" fillId="0" borderId="0" xfId="0" applyNumberFormat="1" applyFont="1" applyBorder="1"/>
    <xf numFmtId="0" fontId="11" fillId="5" borderId="0" xfId="0" applyFont="1" applyFill="1"/>
    <xf numFmtId="0" fontId="16" fillId="5" borderId="0" xfId="0" applyFont="1" applyFill="1"/>
    <xf numFmtId="0" fontId="9" fillId="5" borderId="0" xfId="0" applyFont="1" applyFill="1"/>
    <xf numFmtId="0" fontId="50" fillId="0" borderId="0" xfId="0" applyFont="1"/>
    <xf numFmtId="0" fontId="15" fillId="0" borderId="1" xfId="0" applyFont="1" applyBorder="1" applyAlignment="1">
      <alignment wrapText="1"/>
    </xf>
    <xf numFmtId="164" fontId="15" fillId="3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/>
    <xf numFmtId="0" fontId="13" fillId="0" borderId="7" xfId="0" applyFont="1" applyFill="1" applyBorder="1"/>
    <xf numFmtId="0" fontId="17" fillId="0" borderId="8" xfId="0" applyFont="1" applyFill="1" applyBorder="1"/>
    <xf numFmtId="0" fontId="15" fillId="0" borderId="6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/>
    <xf numFmtId="3" fontId="13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164" fontId="15" fillId="2" borderId="3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64" fontId="13" fillId="2" borderId="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53" fillId="0" borderId="0" xfId="0" applyFont="1" applyAlignment="1"/>
    <xf numFmtId="0" fontId="30" fillId="0" borderId="0" xfId="0" applyFont="1" applyAlignment="1"/>
    <xf numFmtId="164" fontId="22" fillId="0" borderId="2" xfId="2" applyNumberFormat="1" applyFont="1" applyFill="1" applyBorder="1"/>
    <xf numFmtId="0" fontId="46" fillId="0" borderId="0" xfId="0" applyFont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0" xfId="0" applyFont="1" applyBorder="1"/>
    <xf numFmtId="164" fontId="15" fillId="3" borderId="10" xfId="0" applyNumberFormat="1" applyFont="1" applyFill="1" applyBorder="1" applyAlignment="1">
      <alignment wrapText="1"/>
    </xf>
    <xf numFmtId="9" fontId="22" fillId="0" borderId="3" xfId="2" applyNumberFormat="1" applyFont="1" applyFill="1" applyBorder="1"/>
    <xf numFmtId="3" fontId="22" fillId="0" borderId="3" xfId="0" applyNumberFormat="1" applyFont="1" applyFill="1" applyBorder="1"/>
    <xf numFmtId="0" fontId="29" fillId="0" borderId="7" xfId="0" applyFont="1" applyBorder="1"/>
    <xf numFmtId="0" fontId="51" fillId="0" borderId="6" xfId="0" applyFont="1" applyBorder="1"/>
    <xf numFmtId="0" fontId="52" fillId="0" borderId="6" xfId="0" applyFont="1" applyBorder="1"/>
    <xf numFmtId="164" fontId="51" fillId="0" borderId="1" xfId="0" applyNumberFormat="1" applyFont="1" applyBorder="1" applyAlignment="1">
      <alignment horizontal="center"/>
    </xf>
    <xf numFmtId="164" fontId="51" fillId="0" borderId="2" xfId="0" applyNumberFormat="1" applyFont="1" applyBorder="1" applyAlignment="1">
      <alignment horizontal="center"/>
    </xf>
    <xf numFmtId="3" fontId="29" fillId="0" borderId="0" xfId="0" applyNumberFormat="1" applyFont="1"/>
    <xf numFmtId="9" fontId="0" fillId="0" borderId="0" xfId="0" applyNumberFormat="1"/>
    <xf numFmtId="3" fontId="0" fillId="0" borderId="0" xfId="0" applyNumberFormat="1"/>
    <xf numFmtId="3" fontId="17" fillId="0" borderId="3" xfId="0" applyNumberFormat="1" applyFont="1" applyFill="1" applyBorder="1"/>
    <xf numFmtId="9" fontId="17" fillId="0" borderId="3" xfId="2" applyNumberFormat="1" applyFont="1" applyFill="1" applyBorder="1"/>
    <xf numFmtId="9" fontId="17" fillId="0" borderId="4" xfId="2" applyNumberFormat="1" applyFont="1" applyFill="1" applyBorder="1"/>
    <xf numFmtId="0" fontId="34" fillId="7" borderId="5" xfId="0" applyFont="1" applyFill="1" applyBorder="1"/>
    <xf numFmtId="0" fontId="13" fillId="8" borderId="3" xfId="0" applyNumberFormat="1" applyFont="1" applyFill="1" applyBorder="1"/>
    <xf numFmtId="9" fontId="31" fillId="7" borderId="3" xfId="2" applyNumberFormat="1" applyFont="1" applyFill="1" applyBorder="1"/>
    <xf numFmtId="0" fontId="55" fillId="0" borderId="1" xfId="0" applyNumberFormat="1" applyFont="1" applyBorder="1"/>
    <xf numFmtId="3" fontId="21" fillId="0" borderId="1" xfId="0" applyNumberFormat="1" applyFont="1" applyFill="1" applyBorder="1"/>
    <xf numFmtId="9" fontId="21" fillId="0" borderId="1" xfId="2" applyNumberFormat="1" applyFont="1" applyFill="1" applyBorder="1"/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9" fontId="44" fillId="0" borderId="2" xfId="0" applyNumberFormat="1" applyFont="1" applyBorder="1"/>
    <xf numFmtId="9" fontId="44" fillId="0" borderId="4" xfId="0" applyNumberFormat="1" applyFont="1" applyBorder="1"/>
    <xf numFmtId="3" fontId="0" fillId="0" borderId="1" xfId="0" applyNumberFormat="1" applyBorder="1"/>
    <xf numFmtId="3" fontId="0" fillId="0" borderId="1" xfId="0" applyNumberFormat="1" applyFill="1" applyBorder="1"/>
    <xf numFmtId="3" fontId="11" fillId="0" borderId="1" xfId="0" applyNumberFormat="1" applyFont="1" applyBorder="1"/>
    <xf numFmtId="0" fontId="44" fillId="0" borderId="6" xfId="0" applyFont="1" applyFill="1" applyBorder="1"/>
    <xf numFmtId="9" fontId="44" fillId="0" borderId="1" xfId="0" applyNumberFormat="1" applyFont="1" applyFill="1" applyBorder="1"/>
    <xf numFmtId="9" fontId="44" fillId="0" borderId="2" xfId="0" applyNumberFormat="1" applyFont="1" applyFill="1" applyBorder="1"/>
    <xf numFmtId="0" fontId="13" fillId="0" borderId="3" xfId="0" applyFont="1" applyFill="1" applyBorder="1"/>
    <xf numFmtId="3" fontId="17" fillId="0" borderId="1" xfId="0" applyNumberFormat="1" applyFont="1" applyFill="1" applyBorder="1"/>
    <xf numFmtId="9" fontId="21" fillId="0" borderId="2" xfId="2" applyNumberFormat="1" applyFont="1" applyFill="1" applyBorder="1"/>
    <xf numFmtId="0" fontId="57" fillId="0" borderId="5" xfId="0" applyFont="1" applyBorder="1"/>
    <xf numFmtId="164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/>
    </xf>
    <xf numFmtId="164" fontId="22" fillId="0" borderId="4" xfId="2" applyNumberFormat="1" applyFont="1" applyFill="1" applyBorder="1"/>
    <xf numFmtId="9" fontId="31" fillId="7" borderId="4" xfId="2" applyNumberFormat="1" applyFont="1" applyFill="1" applyBorder="1"/>
    <xf numFmtId="0" fontId="58" fillId="0" borderId="1" xfId="0" applyNumberFormat="1" applyFont="1" applyBorder="1"/>
    <xf numFmtId="0" fontId="18" fillId="0" borderId="1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10" fillId="0" borderId="10" xfId="0" applyFont="1" applyFill="1" applyBorder="1" applyAlignment="1">
      <alignment horizontal="right"/>
    </xf>
    <xf numFmtId="0" fontId="56" fillId="6" borderId="6" xfId="0" applyFont="1" applyFill="1" applyBorder="1" applyAlignment="1">
      <alignment horizontal="left"/>
    </xf>
    <xf numFmtId="0" fontId="52" fillId="6" borderId="6" xfId="0" applyFont="1" applyFill="1" applyBorder="1"/>
    <xf numFmtId="0" fontId="10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9" fontId="52" fillId="0" borderId="1" xfId="0" applyNumberFormat="1" applyFont="1" applyBorder="1"/>
    <xf numFmtId="3" fontId="52" fillId="0" borderId="1" xfId="0" applyNumberFormat="1" applyFont="1" applyBorder="1"/>
    <xf numFmtId="164" fontId="52" fillId="0" borderId="1" xfId="0" applyNumberFormat="1" applyFont="1" applyBorder="1"/>
    <xf numFmtId="164" fontId="52" fillId="0" borderId="2" xfId="0" applyNumberFormat="1" applyFont="1" applyBorder="1"/>
    <xf numFmtId="3" fontId="0" fillId="6" borderId="1" xfId="0" applyNumberFormat="1" applyFill="1" applyBorder="1"/>
    <xf numFmtId="9" fontId="52" fillId="6" borderId="1" xfId="0" applyNumberFormat="1" applyFont="1" applyFill="1" applyBorder="1"/>
    <xf numFmtId="3" fontId="52" fillId="6" borderId="1" xfId="0" applyNumberFormat="1" applyFont="1" applyFill="1" applyBorder="1"/>
    <xf numFmtId="164" fontId="52" fillId="6" borderId="1" xfId="0" applyNumberFormat="1" applyFont="1" applyFill="1" applyBorder="1"/>
    <xf numFmtId="164" fontId="52" fillId="6" borderId="2" xfId="0" applyNumberFormat="1" applyFont="1" applyFill="1" applyBorder="1"/>
    <xf numFmtId="0" fontId="59" fillId="6" borderId="1" xfId="0" applyFont="1" applyFill="1" applyBorder="1"/>
    <xf numFmtId="0" fontId="60" fillId="6" borderId="1" xfId="0" applyFont="1" applyFill="1" applyBorder="1"/>
    <xf numFmtId="1" fontId="61" fillId="0" borderId="3" xfId="0" applyNumberFormat="1" applyFont="1" applyBorder="1"/>
    <xf numFmtId="9" fontId="57" fillId="0" borderId="3" xfId="0" applyNumberFormat="1" applyFont="1" applyBorder="1"/>
    <xf numFmtId="3" fontId="57" fillId="0" borderId="3" xfId="0" applyNumberFormat="1" applyFont="1" applyBorder="1"/>
    <xf numFmtId="164" fontId="57" fillId="0" borderId="3" xfId="0" applyNumberFormat="1" applyFont="1" applyBorder="1"/>
    <xf numFmtId="3" fontId="57" fillId="5" borderId="3" xfId="0" applyNumberFormat="1" applyFont="1" applyFill="1" applyBorder="1"/>
    <xf numFmtId="164" fontId="51" fillId="0" borderId="4" xfId="0" applyNumberFormat="1" applyFont="1" applyBorder="1"/>
    <xf numFmtId="0" fontId="51" fillId="0" borderId="1" xfId="0" applyFont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0" fillId="0" borderId="0" xfId="0" applyNumberFormat="1"/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17" fillId="0" borderId="8" xfId="0" applyFont="1" applyFill="1" applyBorder="1" applyAlignment="1"/>
    <xf numFmtId="0" fontId="17" fillId="0" borderId="8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0" fillId="0" borderId="1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0" fillId="0" borderId="10" xfId="0" applyNumberFormat="1" applyBorder="1"/>
    <xf numFmtId="3" fontId="21" fillId="0" borderId="10" xfId="0" applyNumberFormat="1" applyFont="1" applyFill="1" applyBorder="1"/>
    <xf numFmtId="9" fontId="21" fillId="0" borderId="10" xfId="2" applyNumberFormat="1" applyFont="1" applyFill="1" applyBorder="1"/>
    <xf numFmtId="0" fontId="0" fillId="0" borderId="1" xfId="0" applyBorder="1"/>
    <xf numFmtId="0" fontId="0" fillId="0" borderId="1" xfId="0" applyBorder="1" applyAlignment="1">
      <alignment horizontal="left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3"/>
  <sheetViews>
    <sheetView topLeftCell="A19" zoomScale="97" zoomScaleNormal="97" workbookViewId="0">
      <selection activeCell="M15" sqref="M15"/>
    </sheetView>
  </sheetViews>
  <sheetFormatPr defaultRowHeight="15"/>
  <cols>
    <col min="1" max="1" width="3.28515625" style="8" customWidth="1"/>
    <col min="2" max="2" width="23.5703125" style="8" customWidth="1"/>
    <col min="3" max="3" width="8.5703125" style="8" customWidth="1"/>
    <col min="4" max="4" width="8.7109375" style="8" customWidth="1"/>
    <col min="5" max="5" width="9.28515625" style="8" customWidth="1"/>
    <col min="6" max="6" width="8.42578125" style="8" customWidth="1"/>
    <col min="7" max="7" width="8.85546875" style="8" customWidth="1"/>
    <col min="8" max="8" width="9.140625" style="32"/>
    <col min="9" max="9" width="8.28515625" style="8" customWidth="1"/>
    <col min="10" max="10" width="8.5703125" style="8" customWidth="1"/>
    <col min="11" max="12" width="8.42578125" style="8" customWidth="1"/>
    <col min="13" max="13" width="6.7109375" style="8" customWidth="1"/>
    <col min="14" max="14" width="6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6.85546875" style="8" customWidth="1"/>
    <col min="19" max="19" width="4.42578125" style="8" customWidth="1"/>
    <col min="20" max="20" width="5.85546875" style="8" customWidth="1"/>
  </cols>
  <sheetData>
    <row r="2" spans="1:18">
      <c r="A2" s="200" t="s">
        <v>95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spans="1:18">
      <c r="A3" s="82"/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  <c r="P3" s="82"/>
      <c r="Q3" s="82"/>
    </row>
    <row r="4" spans="1:18" s="19" customFormat="1" ht="9.75" customHeight="1">
      <c r="H4" s="29"/>
    </row>
    <row r="5" spans="1:18">
      <c r="A5" s="19"/>
      <c r="B5" s="92" t="s">
        <v>135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8" ht="15.75" thickBot="1">
      <c r="A6" s="19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8">
      <c r="A7" s="19"/>
      <c r="B7" s="204" t="s">
        <v>65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6"/>
      <c r="O7" s="95"/>
      <c r="P7" s="94"/>
      <c r="Q7" s="93"/>
      <c r="R7" s="94" t="s">
        <v>78</v>
      </c>
    </row>
    <row r="8" spans="1:18">
      <c r="A8" s="19"/>
      <c r="B8" s="77" t="s">
        <v>76</v>
      </c>
      <c r="C8" s="207" t="s">
        <v>14</v>
      </c>
      <c r="D8" s="207"/>
      <c r="E8" s="207" t="s">
        <v>79</v>
      </c>
      <c r="F8" s="207"/>
      <c r="G8" s="207" t="s">
        <v>16</v>
      </c>
      <c r="H8" s="207"/>
      <c r="I8" s="207" t="s">
        <v>50</v>
      </c>
      <c r="J8" s="207"/>
      <c r="K8" s="207" t="s">
        <v>17</v>
      </c>
      <c r="L8" s="207"/>
      <c r="M8" s="207" t="s">
        <v>18</v>
      </c>
      <c r="N8" s="208"/>
      <c r="O8" s="95"/>
      <c r="P8" s="93"/>
      <c r="Q8" s="93"/>
    </row>
    <row r="9" spans="1:18">
      <c r="A9" s="19"/>
      <c r="B9" s="77"/>
      <c r="C9" s="148" t="s">
        <v>67</v>
      </c>
      <c r="D9" s="148" t="s">
        <v>23</v>
      </c>
      <c r="E9" s="148" t="s">
        <v>67</v>
      </c>
      <c r="F9" s="148" t="s">
        <v>23</v>
      </c>
      <c r="G9" s="148" t="s">
        <v>67</v>
      </c>
      <c r="H9" s="148" t="s">
        <v>23</v>
      </c>
      <c r="I9" s="148" t="s">
        <v>67</v>
      </c>
      <c r="J9" s="148" t="s">
        <v>23</v>
      </c>
      <c r="K9" s="148" t="s">
        <v>67</v>
      </c>
      <c r="L9" s="148" t="s">
        <v>23</v>
      </c>
      <c r="M9" s="148" t="s">
        <v>67</v>
      </c>
      <c r="N9" s="149" t="s">
        <v>23</v>
      </c>
      <c r="O9" s="95"/>
      <c r="P9" s="93"/>
      <c r="Q9" s="93"/>
    </row>
    <row r="10" spans="1:18">
      <c r="A10" s="19"/>
      <c r="B10" s="77" t="s">
        <v>77</v>
      </c>
      <c r="C10" s="78">
        <f>E10+G10+I10+K10+M10</f>
        <v>1041</v>
      </c>
      <c r="D10" s="79">
        <f t="shared" ref="D10:D15" si="0">C10/$C$15</f>
        <v>7.5336517585757712E-2</v>
      </c>
      <c r="E10" s="152">
        <v>339</v>
      </c>
      <c r="F10" s="79">
        <f>E10/$E$15</f>
        <v>8.9920424403183027E-2</v>
      </c>
      <c r="G10" s="152">
        <v>95</v>
      </c>
      <c r="H10" s="79">
        <f>G10/$G$15</f>
        <v>3.6176694592536175E-2</v>
      </c>
      <c r="I10" s="152">
        <v>167</v>
      </c>
      <c r="J10" s="79">
        <f>I10/$I$15</f>
        <v>7.3406593406593404E-2</v>
      </c>
      <c r="K10" s="152">
        <v>329</v>
      </c>
      <c r="L10" s="79">
        <f>K10/$K$15</f>
        <v>0.10079656862745098</v>
      </c>
      <c r="M10" s="152">
        <v>111</v>
      </c>
      <c r="N10" s="150">
        <f>M10/$M$15</f>
        <v>5.8948486457780142E-2</v>
      </c>
      <c r="O10" s="96"/>
      <c r="P10" s="93"/>
      <c r="Q10" s="93"/>
    </row>
    <row r="11" spans="1:18">
      <c r="A11" s="19"/>
      <c r="B11" s="77" t="s">
        <v>80</v>
      </c>
      <c r="C11" s="78">
        <f t="shared" ref="C11:C14" si="1">E11+G11+I11+K11+M11</f>
        <v>4576</v>
      </c>
      <c r="D11" s="79">
        <f t="shared" si="0"/>
        <v>0.33116225213489653</v>
      </c>
      <c r="E11" s="152">
        <v>1395</v>
      </c>
      <c r="F11" s="79">
        <f t="shared" ref="F11:F15" si="2">E11/$E$15</f>
        <v>0.37002652519893897</v>
      </c>
      <c r="G11" s="152">
        <v>584</v>
      </c>
      <c r="H11" s="79">
        <f t="shared" ref="H11:H15" si="3">G11/$G$15</f>
        <v>0.22239146991622238</v>
      </c>
      <c r="I11" s="152">
        <v>744</v>
      </c>
      <c r="J11" s="79">
        <f t="shared" ref="J11:J15" si="4">I11/$I$15</f>
        <v>0.32703296703296703</v>
      </c>
      <c r="K11" s="152">
        <v>1225</v>
      </c>
      <c r="L11" s="79">
        <f t="shared" ref="L11:L15" si="5">K11/$K$15</f>
        <v>0.37530637254901961</v>
      </c>
      <c r="M11" s="152">
        <v>628</v>
      </c>
      <c r="N11" s="150">
        <f t="shared" ref="N11:N15" si="6">M11/$M$15</f>
        <v>0.33351035581518851</v>
      </c>
      <c r="O11" s="96"/>
      <c r="P11" s="93"/>
      <c r="Q11" s="93"/>
    </row>
    <row r="12" spans="1:18">
      <c r="A12" s="19"/>
      <c r="B12" s="77" t="s">
        <v>81</v>
      </c>
      <c r="C12" s="78">
        <f t="shared" si="1"/>
        <v>5086</v>
      </c>
      <c r="D12" s="79">
        <f t="shared" si="0"/>
        <v>0.3680706325083225</v>
      </c>
      <c r="E12" s="152">
        <v>918</v>
      </c>
      <c r="F12" s="79">
        <f t="shared" si="2"/>
        <v>0.24350132625994694</v>
      </c>
      <c r="G12" s="152">
        <v>1742</v>
      </c>
      <c r="H12" s="79">
        <f t="shared" si="3"/>
        <v>0.6633663366336634</v>
      </c>
      <c r="I12" s="152">
        <v>859</v>
      </c>
      <c r="J12" s="79">
        <f t="shared" si="4"/>
        <v>0.37758241758241756</v>
      </c>
      <c r="K12" s="152">
        <v>896</v>
      </c>
      <c r="L12" s="79">
        <f t="shared" si="5"/>
        <v>0.27450980392156865</v>
      </c>
      <c r="M12" s="152">
        <v>671</v>
      </c>
      <c r="N12" s="150">
        <f t="shared" si="6"/>
        <v>0.35634625597450875</v>
      </c>
      <c r="O12" s="96"/>
      <c r="P12" s="93"/>
      <c r="Q12" s="93"/>
    </row>
    <row r="13" spans="1:18">
      <c r="A13" s="19"/>
      <c r="B13" s="77" t="s">
        <v>82</v>
      </c>
      <c r="C13" s="78">
        <f t="shared" si="1"/>
        <v>1351</v>
      </c>
      <c r="D13" s="79">
        <f t="shared" si="0"/>
        <v>9.7771023302938201E-2</v>
      </c>
      <c r="E13" s="152">
        <v>459</v>
      </c>
      <c r="F13" s="79">
        <f t="shared" si="2"/>
        <v>0.12175066312997347</v>
      </c>
      <c r="G13" s="152">
        <v>71</v>
      </c>
      <c r="H13" s="79">
        <f t="shared" si="3"/>
        <v>2.7037319116527039E-2</v>
      </c>
      <c r="I13" s="152">
        <v>231</v>
      </c>
      <c r="J13" s="79">
        <f t="shared" si="4"/>
        <v>0.10153846153846154</v>
      </c>
      <c r="K13" s="152">
        <v>420</v>
      </c>
      <c r="L13" s="79">
        <f t="shared" si="5"/>
        <v>0.12867647058823528</v>
      </c>
      <c r="M13" s="152">
        <v>170</v>
      </c>
      <c r="N13" s="150">
        <f t="shared" si="6"/>
        <v>9.0281465746149758E-2</v>
      </c>
      <c r="O13" s="96"/>
      <c r="P13" s="93"/>
      <c r="Q13" s="93"/>
    </row>
    <row r="14" spans="1:18">
      <c r="A14" s="19"/>
      <c r="B14" s="155" t="s">
        <v>83</v>
      </c>
      <c r="C14" s="78">
        <f t="shared" si="1"/>
        <v>1764</v>
      </c>
      <c r="D14" s="156">
        <f t="shared" si="0"/>
        <v>0.1276595744680851</v>
      </c>
      <c r="E14" s="153">
        <v>659</v>
      </c>
      <c r="F14" s="156">
        <f t="shared" si="2"/>
        <v>0.17480106100795756</v>
      </c>
      <c r="G14" s="153">
        <v>134</v>
      </c>
      <c r="H14" s="156">
        <f t="shared" si="3"/>
        <v>5.1028179741051026E-2</v>
      </c>
      <c r="I14" s="153">
        <v>274</v>
      </c>
      <c r="J14" s="156">
        <f t="shared" si="4"/>
        <v>0.12043956043956044</v>
      </c>
      <c r="K14" s="153">
        <v>394</v>
      </c>
      <c r="L14" s="156">
        <f t="shared" si="5"/>
        <v>0.12071078431372549</v>
      </c>
      <c r="M14" s="153">
        <v>303</v>
      </c>
      <c r="N14" s="157">
        <f t="shared" si="6"/>
        <v>0.16091343600637281</v>
      </c>
      <c r="O14" s="96"/>
      <c r="P14" s="93"/>
      <c r="Q14" s="93"/>
    </row>
    <row r="15" spans="1:18" ht="15.75" thickBot="1">
      <c r="A15" s="19"/>
      <c r="B15" s="80" t="s">
        <v>19</v>
      </c>
      <c r="C15" s="81">
        <f>SUM(C10:C14)</f>
        <v>13818</v>
      </c>
      <c r="D15" s="75">
        <f t="shared" si="0"/>
        <v>1</v>
      </c>
      <c r="E15" s="74">
        <f>SUM(E10:E14)</f>
        <v>3770</v>
      </c>
      <c r="F15" s="75">
        <f t="shared" si="2"/>
        <v>1</v>
      </c>
      <c r="G15" s="74">
        <f>SUM(G10:G14)</f>
        <v>2626</v>
      </c>
      <c r="H15" s="75">
        <f t="shared" si="3"/>
        <v>1</v>
      </c>
      <c r="I15" s="74">
        <f>SUM(I10:I14)</f>
        <v>2275</v>
      </c>
      <c r="J15" s="75">
        <f t="shared" si="4"/>
        <v>1</v>
      </c>
      <c r="K15" s="74">
        <f>SUM(K10:K14)</f>
        <v>3264</v>
      </c>
      <c r="L15" s="75">
        <f t="shared" si="5"/>
        <v>1</v>
      </c>
      <c r="M15" s="74">
        <f>SUM(M10:M14)</f>
        <v>1883</v>
      </c>
      <c r="N15" s="151">
        <f t="shared" si="6"/>
        <v>1</v>
      </c>
      <c r="O15" s="93"/>
      <c r="P15" s="93"/>
      <c r="Q15" s="93"/>
    </row>
    <row r="16" spans="1:18" s="21" customFormat="1">
      <c r="A16" s="20"/>
      <c r="B16" s="22"/>
      <c r="C16" s="23"/>
      <c r="D16" s="24"/>
      <c r="E16" s="23"/>
      <c r="F16" s="24"/>
      <c r="G16" s="25"/>
      <c r="H16" s="31"/>
      <c r="I16" s="20"/>
      <c r="J16" s="19"/>
      <c r="K16" s="19"/>
      <c r="L16" s="19"/>
      <c r="M16" s="19"/>
      <c r="N16" s="19"/>
      <c r="O16" s="19"/>
      <c r="P16" s="19"/>
      <c r="Q16" s="19"/>
    </row>
    <row r="17" spans="1:22">
      <c r="A17"/>
      <c r="B17" s="123" t="s">
        <v>98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38"/>
      <c r="N17" s="19"/>
      <c r="O17" s="19"/>
      <c r="P17" s="19"/>
      <c r="Q17" s="19"/>
      <c r="R17" s="8" t="s">
        <v>84</v>
      </c>
    </row>
    <row r="18" spans="1:22" ht="15.75" thickBot="1">
      <c r="A18"/>
      <c r="B18" s="123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38"/>
      <c r="N18" s="19"/>
      <c r="O18" s="19"/>
      <c r="P18" s="19"/>
      <c r="Q18" s="19"/>
    </row>
    <row r="19" spans="1:22">
      <c r="A19" s="38"/>
      <c r="B19" s="131"/>
      <c r="C19" s="212" t="s">
        <v>134</v>
      </c>
      <c r="D19" s="212"/>
      <c r="E19" s="212" t="s">
        <v>136</v>
      </c>
      <c r="F19" s="212"/>
      <c r="G19" s="212"/>
      <c r="H19" s="212"/>
      <c r="I19" s="212"/>
      <c r="J19" s="212"/>
      <c r="K19" s="212"/>
      <c r="L19" s="213"/>
      <c r="M19" s="38"/>
      <c r="N19" s="38"/>
      <c r="O19" s="38"/>
      <c r="P19" s="38"/>
      <c r="Q19" s="38"/>
      <c r="R19" s="38"/>
      <c r="S19" s="38"/>
      <c r="T19" s="38"/>
      <c r="U19" s="38"/>
      <c r="V19" s="38"/>
    </row>
    <row r="20" spans="1:22">
      <c r="A20" s="38"/>
      <c r="B20" s="132" t="s">
        <v>76</v>
      </c>
      <c r="C20" s="209">
        <v>2022</v>
      </c>
      <c r="D20" s="209"/>
      <c r="E20" s="209">
        <v>2021</v>
      </c>
      <c r="F20" s="209"/>
      <c r="G20" s="209">
        <v>2022</v>
      </c>
      <c r="H20" s="209"/>
      <c r="I20" s="209" t="s">
        <v>121</v>
      </c>
      <c r="J20" s="209"/>
      <c r="K20" s="209" t="s">
        <v>52</v>
      </c>
      <c r="L20" s="210"/>
      <c r="M20" s="38"/>
      <c r="N20" s="38"/>
      <c r="O20" s="211"/>
      <c r="P20" s="211"/>
      <c r="Q20"/>
      <c r="R20"/>
      <c r="S20" s="38"/>
      <c r="T20"/>
    </row>
    <row r="21" spans="1:22" ht="15.75">
      <c r="A21" s="38"/>
      <c r="B21" s="133"/>
      <c r="C21" s="192" t="s">
        <v>67</v>
      </c>
      <c r="D21" s="134" t="s">
        <v>23</v>
      </c>
      <c r="E21" s="192" t="s">
        <v>67</v>
      </c>
      <c r="F21" s="134" t="s">
        <v>23</v>
      </c>
      <c r="G21" s="192" t="s">
        <v>67</v>
      </c>
      <c r="H21" s="134" t="s">
        <v>23</v>
      </c>
      <c r="I21" s="192" t="s">
        <v>67</v>
      </c>
      <c r="J21" s="134" t="s">
        <v>23</v>
      </c>
      <c r="K21" s="192" t="s">
        <v>67</v>
      </c>
      <c r="L21" s="135" t="s">
        <v>23</v>
      </c>
      <c r="M21" s="38"/>
      <c r="N21"/>
      <c r="O21" s="126"/>
      <c r="P21"/>
      <c r="Q21"/>
      <c r="R21"/>
      <c r="S21" s="38"/>
      <c r="T21"/>
    </row>
    <row r="22" spans="1:22" ht="15.75">
      <c r="A22" s="38"/>
      <c r="B22" s="133" t="s">
        <v>77</v>
      </c>
      <c r="C22" s="152">
        <v>1191</v>
      </c>
      <c r="D22" s="175">
        <f>C22/C29</f>
        <v>7.7518875292892475E-2</v>
      </c>
      <c r="E22" s="152">
        <v>947</v>
      </c>
      <c r="F22" s="175">
        <f>E22/E29</f>
        <v>2.8755351774815533E-2</v>
      </c>
      <c r="G22" s="152">
        <v>1041</v>
      </c>
      <c r="H22" s="175">
        <f>G22/G29</f>
        <v>7.5336517585757712E-2</v>
      </c>
      <c r="I22" s="176">
        <f t="shared" ref="I22:I27" si="7">G22-E22</f>
        <v>94</v>
      </c>
      <c r="J22" s="177">
        <f t="shared" ref="J22:J28" si="8">I22/E22</f>
        <v>9.9260823653643082E-2</v>
      </c>
      <c r="K22" s="176">
        <f>G22-C22</f>
        <v>-150</v>
      </c>
      <c r="L22" s="178">
        <f>K22/C22</f>
        <v>-0.12594458438287154</v>
      </c>
      <c r="M22" s="38"/>
      <c r="N22"/>
      <c r="O22" s="127"/>
      <c r="P22"/>
      <c r="Q22"/>
      <c r="R22"/>
      <c r="S22" s="38"/>
      <c r="T22"/>
    </row>
    <row r="23" spans="1:22" ht="15.75">
      <c r="A23" s="38"/>
      <c r="B23" s="133" t="s">
        <v>122</v>
      </c>
      <c r="C23" s="153">
        <v>6023</v>
      </c>
      <c r="D23" s="175">
        <f>C23/C29</f>
        <v>0.39202030721166364</v>
      </c>
      <c r="E23" s="153">
        <v>5124</v>
      </c>
      <c r="F23" s="175">
        <f>E23/E29</f>
        <v>0.1555886193180093</v>
      </c>
      <c r="G23" s="153">
        <v>4576</v>
      </c>
      <c r="H23" s="175">
        <f>G23/G29</f>
        <v>0.33116225213489653</v>
      </c>
      <c r="I23" s="176">
        <f t="shared" si="7"/>
        <v>-548</v>
      </c>
      <c r="J23" s="177">
        <f t="shared" si="8"/>
        <v>-0.10694769711163153</v>
      </c>
      <c r="K23" s="176">
        <f t="shared" ref="K23:K29" si="9">G23-C23</f>
        <v>-1447</v>
      </c>
      <c r="L23" s="178">
        <f t="shared" ref="L23:L29" si="10">K23/C23</f>
        <v>-0.2402457247218994</v>
      </c>
      <c r="M23" s="38"/>
      <c r="N23"/>
      <c r="O23" s="127"/>
      <c r="P23"/>
      <c r="Q23"/>
      <c r="R23"/>
      <c r="S23" s="38"/>
      <c r="T23"/>
    </row>
    <row r="24" spans="1:22" ht="15.75">
      <c r="A24" s="38"/>
      <c r="B24" s="170" t="s">
        <v>123</v>
      </c>
      <c r="C24" s="179">
        <f t="shared" ref="C24" si="11">SUM(C22:C23)</f>
        <v>7214</v>
      </c>
      <c r="D24" s="180">
        <f>C24/C29</f>
        <v>0.46953918250455612</v>
      </c>
      <c r="E24" s="179">
        <f t="shared" ref="E24" si="12">SUM(E22:E23)</f>
        <v>6071</v>
      </c>
      <c r="F24" s="180">
        <f>E24/E29</f>
        <v>0.18434397109282483</v>
      </c>
      <c r="G24" s="179">
        <f t="shared" ref="G24" si="13">SUM(G22:G23)</f>
        <v>5617</v>
      </c>
      <c r="H24" s="180">
        <f>G24/G29</f>
        <v>0.40649876972065424</v>
      </c>
      <c r="I24" s="181">
        <f t="shared" si="7"/>
        <v>-454</v>
      </c>
      <c r="J24" s="182">
        <f t="shared" si="8"/>
        <v>-7.4781749299950587E-2</v>
      </c>
      <c r="K24" s="181">
        <f t="shared" si="9"/>
        <v>-1597</v>
      </c>
      <c r="L24" s="183">
        <f t="shared" si="10"/>
        <v>-0.22137510396451346</v>
      </c>
      <c r="M24" s="38"/>
      <c r="N24"/>
      <c r="O24" s="127"/>
      <c r="P24"/>
      <c r="Q24"/>
      <c r="R24"/>
      <c r="S24" s="38"/>
      <c r="T24"/>
    </row>
    <row r="25" spans="1:22" ht="15.75">
      <c r="A25" s="38"/>
      <c r="B25" s="133" t="s">
        <v>124</v>
      </c>
      <c r="C25" s="153">
        <v>5008</v>
      </c>
      <c r="D25" s="175">
        <f>C25/C29</f>
        <v>0.32595678208799794</v>
      </c>
      <c r="E25" s="153">
        <v>6006</v>
      </c>
      <c r="F25" s="175">
        <f>E25/E29</f>
        <v>0.18237026690553548</v>
      </c>
      <c r="G25" s="153">
        <v>5086</v>
      </c>
      <c r="H25" s="175">
        <f>G25/G29</f>
        <v>0.3680706325083225</v>
      </c>
      <c r="I25" s="176">
        <f t="shared" si="7"/>
        <v>-920</v>
      </c>
      <c r="J25" s="177">
        <f t="shared" si="8"/>
        <v>-0.15318015318015318</v>
      </c>
      <c r="K25" s="176">
        <f t="shared" si="9"/>
        <v>78</v>
      </c>
      <c r="L25" s="178">
        <f t="shared" si="10"/>
        <v>1.5575079872204472E-2</v>
      </c>
      <c r="M25" s="38"/>
      <c r="N25"/>
      <c r="O25" s="126"/>
      <c r="P25"/>
      <c r="Q25" s="136"/>
      <c r="R25"/>
      <c r="S25" s="38"/>
      <c r="T25"/>
    </row>
    <row r="26" spans="1:22" ht="15.75">
      <c r="A26" s="38"/>
      <c r="B26" s="133" t="s">
        <v>125</v>
      </c>
      <c r="C26" s="153">
        <v>1231</v>
      </c>
      <c r="D26" s="175">
        <f>C26/C29</f>
        <v>8.0122363967716742E-2</v>
      </c>
      <c r="E26" s="153">
        <v>7059</v>
      </c>
      <c r="F26" s="175">
        <f>E26/E29</f>
        <v>0.21434427473962286</v>
      </c>
      <c r="G26" s="153">
        <v>1351</v>
      </c>
      <c r="H26" s="175">
        <f>G26/G29</f>
        <v>9.7771023302938201E-2</v>
      </c>
      <c r="I26" s="176">
        <f t="shared" si="7"/>
        <v>-5708</v>
      </c>
      <c r="J26" s="177">
        <f t="shared" si="8"/>
        <v>-0.80861311800538316</v>
      </c>
      <c r="K26" s="176">
        <f t="shared" si="9"/>
        <v>120</v>
      </c>
      <c r="L26" s="178">
        <f t="shared" si="10"/>
        <v>9.7481722177091792E-2</v>
      </c>
      <c r="M26" s="38"/>
      <c r="N26"/>
      <c r="O26" s="126"/>
      <c r="P26"/>
      <c r="Q26" s="136"/>
      <c r="R26"/>
      <c r="S26" s="38"/>
      <c r="T26" s="137"/>
    </row>
    <row r="27" spans="1:22" ht="15.75">
      <c r="A27" s="38"/>
      <c r="B27" s="171" t="s">
        <v>126</v>
      </c>
      <c r="C27" s="179">
        <v>1911</v>
      </c>
      <c r="D27" s="180">
        <f>C27/C29</f>
        <v>0.12438167143972924</v>
      </c>
      <c r="E27" s="179">
        <v>13797</v>
      </c>
      <c r="F27" s="180">
        <f>E27/E29</f>
        <v>0.4189414872620168</v>
      </c>
      <c r="G27" s="179">
        <v>1764</v>
      </c>
      <c r="H27" s="180">
        <f>G27/G29</f>
        <v>0.1276595744680851</v>
      </c>
      <c r="I27" s="181">
        <f t="shared" si="7"/>
        <v>-12033</v>
      </c>
      <c r="J27" s="182">
        <f t="shared" si="8"/>
        <v>-0.87214611872146119</v>
      </c>
      <c r="K27" s="181">
        <f t="shared" si="9"/>
        <v>-147</v>
      </c>
      <c r="L27" s="183">
        <f t="shared" si="10"/>
        <v>-7.6923076923076927E-2</v>
      </c>
      <c r="M27" s="136"/>
      <c r="N27"/>
      <c r="O27" s="126"/>
      <c r="P27"/>
      <c r="Q27" s="136"/>
      <c r="R27"/>
      <c r="S27" s="136"/>
      <c r="T27" s="138"/>
    </row>
    <row r="28" spans="1:22" ht="15.75">
      <c r="A28" s="38"/>
      <c r="B28" s="171" t="s">
        <v>127</v>
      </c>
      <c r="C28" s="184">
        <f t="shared" ref="C28" si="14">C26+C27</f>
        <v>3142</v>
      </c>
      <c r="D28" s="180">
        <f>C28/C29</f>
        <v>0.20450403540744597</v>
      </c>
      <c r="E28" s="184">
        <f t="shared" ref="E28" si="15">E26+E27</f>
        <v>20856</v>
      </c>
      <c r="F28" s="180">
        <f>E28/E29</f>
        <v>0.63328576200163966</v>
      </c>
      <c r="G28" s="184">
        <f t="shared" ref="G28" si="16">G26+G27</f>
        <v>3115</v>
      </c>
      <c r="H28" s="180">
        <f>G28/G29</f>
        <v>0.22543059777102331</v>
      </c>
      <c r="I28" s="181">
        <f>SUM(I26,I27)</f>
        <v>-17741</v>
      </c>
      <c r="J28" s="182">
        <f t="shared" si="8"/>
        <v>-0.85064250095895666</v>
      </c>
      <c r="K28" s="185">
        <f t="shared" ref="K28" si="17">K26+K27</f>
        <v>-27</v>
      </c>
      <c r="L28" s="183">
        <f t="shared" si="10"/>
        <v>-8.5932527052832598E-3</v>
      </c>
      <c r="M28" s="136"/>
      <c r="N28" s="136"/>
      <c r="O28"/>
      <c r="P28"/>
      <c r="Q28"/>
      <c r="R28"/>
      <c r="S28" s="136"/>
      <c r="T28" s="138"/>
    </row>
    <row r="29" spans="1:22" ht="16.5" thickBot="1">
      <c r="A29" s="38"/>
      <c r="B29" s="161" t="s">
        <v>128</v>
      </c>
      <c r="C29" s="186">
        <f t="shared" ref="C29" si="18">C22+C23+C25+C26+C27</f>
        <v>15364</v>
      </c>
      <c r="D29" s="187">
        <f>C29/C29</f>
        <v>1</v>
      </c>
      <c r="E29" s="186">
        <f t="shared" ref="E29" si="19">E22+E23+E25+E26+E27</f>
        <v>32933</v>
      </c>
      <c r="F29" s="187">
        <f>E29/E29</f>
        <v>1</v>
      </c>
      <c r="G29" s="186">
        <f>G22+G23+G25+G26+G27</f>
        <v>13818</v>
      </c>
      <c r="H29" s="187">
        <v>1</v>
      </c>
      <c r="I29" s="188">
        <f>SUM(I22,I23,I25,I28)</f>
        <v>-19115</v>
      </c>
      <c r="J29" s="189">
        <f>I29/E29</f>
        <v>-0.58042085446208969</v>
      </c>
      <c r="K29" s="190">
        <f t="shared" si="9"/>
        <v>-1546</v>
      </c>
      <c r="L29" s="191">
        <f t="shared" si="10"/>
        <v>-0.10062483728195783</v>
      </c>
      <c r="M29" s="38"/>
      <c r="N29" s="38"/>
      <c r="O29" s="38"/>
      <c r="P29" s="38"/>
      <c r="Q29" s="38"/>
      <c r="R29" s="38"/>
      <c r="S29" s="38"/>
      <c r="T29"/>
    </row>
    <row r="30" spans="1:22">
      <c r="A30"/>
      <c r="B30" s="123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38"/>
      <c r="N30" s="19"/>
      <c r="O30" s="19"/>
      <c r="P30" s="19"/>
      <c r="Q30" s="19"/>
    </row>
    <row r="31" spans="1:22" ht="9.75" customHeight="1">
      <c r="A31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38"/>
      <c r="N31" s="19"/>
      <c r="O31" s="19"/>
      <c r="P31" s="19"/>
      <c r="Q31" s="19"/>
    </row>
    <row r="32" spans="1:22" hidden="1">
      <c r="A32"/>
      <c r="B32" s="123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38"/>
      <c r="N32" s="19"/>
      <c r="O32" s="19"/>
      <c r="P32" s="19"/>
      <c r="Q32" s="19"/>
    </row>
    <row r="33" spans="1:18">
      <c r="A33" s="84" t="s">
        <v>102</v>
      </c>
      <c r="B33" s="125"/>
      <c r="C33" s="85"/>
      <c r="D33" s="85"/>
      <c r="E33" s="85"/>
      <c r="F33" s="85"/>
      <c r="G33" s="85"/>
      <c r="H33" s="86"/>
      <c r="I33" s="85"/>
      <c r="J33" s="85"/>
      <c r="K33" s="85"/>
      <c r="L33" s="19"/>
      <c r="M33" s="19"/>
      <c r="N33" s="19"/>
      <c r="O33" s="19"/>
      <c r="P33" s="87"/>
      <c r="Q33" s="87"/>
      <c r="R33" s="26"/>
    </row>
    <row r="34" spans="1:18" ht="15.75" thickBot="1">
      <c r="A34" s="88"/>
      <c r="B34" s="20"/>
      <c r="C34" s="88"/>
      <c r="D34" s="88"/>
      <c r="E34" s="88"/>
      <c r="F34" s="88"/>
      <c r="G34" s="88"/>
      <c r="H34" s="89"/>
      <c r="I34" s="88"/>
      <c r="J34" s="85"/>
      <c r="K34" s="85"/>
      <c r="L34" s="19"/>
      <c r="M34" s="19"/>
      <c r="N34" s="19"/>
      <c r="O34" s="19"/>
      <c r="P34" s="87"/>
      <c r="Q34" s="87"/>
      <c r="R34" s="26"/>
    </row>
    <row r="35" spans="1:18">
      <c r="A35" s="20"/>
      <c r="B35" s="66"/>
      <c r="C35" s="201" t="s">
        <v>96</v>
      </c>
      <c r="D35" s="202"/>
      <c r="E35" s="202"/>
      <c r="F35" s="202"/>
      <c r="G35" s="202"/>
      <c r="H35" s="203"/>
      <c r="I35" s="20"/>
      <c r="J35" s="19"/>
      <c r="K35" s="19"/>
      <c r="L35" s="19"/>
      <c r="M35" s="19"/>
      <c r="N35" s="19"/>
      <c r="O35" s="19"/>
      <c r="P35" s="19"/>
      <c r="Q35" s="19"/>
      <c r="R35" s="100" t="s">
        <v>85</v>
      </c>
    </row>
    <row r="36" spans="1:18">
      <c r="A36" s="20"/>
      <c r="B36" s="67" t="s">
        <v>33</v>
      </c>
      <c r="C36" s="196" t="s">
        <v>133</v>
      </c>
      <c r="D36" s="197"/>
      <c r="E36" s="196" t="s">
        <v>137</v>
      </c>
      <c r="F36" s="197"/>
      <c r="G36" s="198" t="s">
        <v>52</v>
      </c>
      <c r="H36" s="199"/>
      <c r="I36" s="20"/>
      <c r="J36" s="19"/>
      <c r="L36" s="19"/>
      <c r="M36" s="19"/>
      <c r="N36" s="19"/>
      <c r="O36" s="19"/>
      <c r="P36" s="19"/>
      <c r="Q36" s="19"/>
    </row>
    <row r="37" spans="1:18">
      <c r="A37" s="20"/>
      <c r="B37" s="68"/>
      <c r="C37" s="65" t="s">
        <v>34</v>
      </c>
      <c r="D37" s="90" t="s">
        <v>23</v>
      </c>
      <c r="E37" s="65" t="s">
        <v>34</v>
      </c>
      <c r="F37" s="90" t="s">
        <v>23</v>
      </c>
      <c r="G37" s="65" t="s">
        <v>34</v>
      </c>
      <c r="H37" s="69" t="s">
        <v>23</v>
      </c>
      <c r="I37" s="20"/>
      <c r="J37" s="19"/>
      <c r="K37" s="19"/>
      <c r="L37" s="19"/>
      <c r="M37" s="19"/>
      <c r="N37" s="19"/>
      <c r="O37" s="19"/>
      <c r="P37" s="19"/>
      <c r="Q37" s="19"/>
    </row>
    <row r="38" spans="1:18">
      <c r="A38" s="20"/>
      <c r="B38" s="68" t="s">
        <v>15</v>
      </c>
      <c r="C38" s="154">
        <v>701</v>
      </c>
      <c r="D38" s="50">
        <f>C38/C43</f>
        <v>0.36682365253793825</v>
      </c>
      <c r="E38" s="154">
        <v>659</v>
      </c>
      <c r="F38" s="50">
        <f>E38/E43</f>
        <v>0.37358276643990929</v>
      </c>
      <c r="G38" s="51">
        <f>E38-C38</f>
        <v>-42</v>
      </c>
      <c r="H38" s="124">
        <f>G38/C38</f>
        <v>-5.9914407988587728E-2</v>
      </c>
      <c r="I38" s="20"/>
      <c r="J38" s="19"/>
      <c r="K38" s="19"/>
      <c r="L38" s="19"/>
      <c r="M38" s="19"/>
      <c r="N38" s="19"/>
      <c r="O38" s="19"/>
      <c r="P38" s="19"/>
      <c r="Q38" s="19"/>
    </row>
    <row r="39" spans="1:18">
      <c r="A39" s="20"/>
      <c r="B39" s="68" t="s">
        <v>50</v>
      </c>
      <c r="C39" s="154">
        <v>305</v>
      </c>
      <c r="D39" s="50">
        <f>C39/C43</f>
        <v>0.15960230245944532</v>
      </c>
      <c r="E39" s="154">
        <v>274</v>
      </c>
      <c r="F39" s="50">
        <f>E39/E43</f>
        <v>0.15532879818594103</v>
      </c>
      <c r="G39" s="51">
        <f t="shared" ref="G39:G43" si="20">E39-C39</f>
        <v>-31</v>
      </c>
      <c r="H39" s="124">
        <f t="shared" ref="H39:H43" si="21">G39/C39</f>
        <v>-0.10163934426229508</v>
      </c>
      <c r="I39" s="20"/>
      <c r="J39" s="19"/>
      <c r="K39" s="19"/>
      <c r="L39" s="19"/>
      <c r="M39" s="19"/>
      <c r="N39" s="91"/>
      <c r="O39" s="19"/>
      <c r="P39" s="19"/>
      <c r="Q39" s="19"/>
    </row>
    <row r="40" spans="1:18">
      <c r="A40" s="20"/>
      <c r="B40" s="68" t="s">
        <v>16</v>
      </c>
      <c r="C40" s="154">
        <v>149</v>
      </c>
      <c r="D40" s="50">
        <f>C40/C43</f>
        <v>7.7969649398220833E-2</v>
      </c>
      <c r="E40" s="154">
        <v>134</v>
      </c>
      <c r="F40" s="50">
        <f>E40/E43</f>
        <v>7.5963718820861684E-2</v>
      </c>
      <c r="G40" s="51">
        <f t="shared" si="20"/>
        <v>-15</v>
      </c>
      <c r="H40" s="124">
        <f t="shared" si="21"/>
        <v>-0.10067114093959731</v>
      </c>
      <c r="I40" s="20"/>
      <c r="J40" s="19"/>
      <c r="K40" s="19"/>
      <c r="L40" s="19"/>
      <c r="M40" s="19"/>
      <c r="N40" s="91"/>
      <c r="O40" s="19"/>
      <c r="P40" s="19"/>
      <c r="Q40" s="19"/>
    </row>
    <row r="41" spans="1:18">
      <c r="A41" s="20"/>
      <c r="B41" s="68" t="s">
        <v>17</v>
      </c>
      <c r="C41" s="154">
        <v>433</v>
      </c>
      <c r="D41" s="50">
        <f>C41/C43</f>
        <v>0.22658294086865516</v>
      </c>
      <c r="E41" s="154">
        <v>394</v>
      </c>
      <c r="F41" s="50">
        <f>E41/E43</f>
        <v>0.22335600907029479</v>
      </c>
      <c r="G41" s="51">
        <f t="shared" si="20"/>
        <v>-39</v>
      </c>
      <c r="H41" s="124">
        <f t="shared" si="21"/>
        <v>-9.0069284064665134E-2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8">
      <c r="A42" s="20"/>
      <c r="B42" s="68" t="s">
        <v>18</v>
      </c>
      <c r="C42" s="154">
        <v>323</v>
      </c>
      <c r="D42" s="50">
        <f>C42/C43</f>
        <v>0.16902145473574046</v>
      </c>
      <c r="E42" s="154">
        <v>303</v>
      </c>
      <c r="F42" s="50">
        <f>E42/E43</f>
        <v>0.17176870748299319</v>
      </c>
      <c r="G42" s="51">
        <f t="shared" si="20"/>
        <v>-20</v>
      </c>
      <c r="H42" s="124">
        <f t="shared" si="21"/>
        <v>-6.1919504643962849E-2</v>
      </c>
      <c r="I42" s="20"/>
      <c r="J42" s="19"/>
      <c r="K42" s="19"/>
      <c r="L42" s="19"/>
      <c r="M42" s="19"/>
      <c r="N42" s="19"/>
      <c r="O42" s="19"/>
      <c r="P42" s="19"/>
      <c r="Q42" s="19"/>
    </row>
    <row r="43" spans="1:18" ht="15.75" thickBot="1">
      <c r="A43" s="20"/>
      <c r="B43" s="70" t="s">
        <v>14</v>
      </c>
      <c r="C43" s="71">
        <f>SUM(C38:C42)</f>
        <v>1911</v>
      </c>
      <c r="D43" s="129">
        <f>C43/C43</f>
        <v>1</v>
      </c>
      <c r="E43" s="71">
        <f>SUM(E38:E42)</f>
        <v>1764</v>
      </c>
      <c r="F43" s="129">
        <f>E43/E43</f>
        <v>1</v>
      </c>
      <c r="G43" s="130">
        <f t="shared" si="20"/>
        <v>-147</v>
      </c>
      <c r="H43" s="164">
        <f t="shared" si="21"/>
        <v>-7.6923076923076927E-2</v>
      </c>
      <c r="I43" s="20"/>
      <c r="J43" s="19"/>
      <c r="K43" s="19"/>
      <c r="L43" s="19"/>
      <c r="M43" s="19"/>
      <c r="N43" s="19"/>
      <c r="O43" s="19"/>
      <c r="P43" s="19"/>
      <c r="Q43" s="19" t="s">
        <v>72</v>
      </c>
    </row>
  </sheetData>
  <mergeCells count="21">
    <mergeCell ref="E19:J19"/>
    <mergeCell ref="K19:L19"/>
    <mergeCell ref="E20:F20"/>
    <mergeCell ref="G20:H20"/>
    <mergeCell ref="I20:J20"/>
    <mergeCell ref="E36:F36"/>
    <mergeCell ref="C36:D36"/>
    <mergeCell ref="G36:H36"/>
    <mergeCell ref="A2:Q2"/>
    <mergeCell ref="C35:H35"/>
    <mergeCell ref="B7:N7"/>
    <mergeCell ref="C8:D8"/>
    <mergeCell ref="E8:F8"/>
    <mergeCell ref="I8:J8"/>
    <mergeCell ref="G8:H8"/>
    <mergeCell ref="K8:L8"/>
    <mergeCell ref="M8:N8"/>
    <mergeCell ref="C20:D20"/>
    <mergeCell ref="K20:L20"/>
    <mergeCell ref="O20:P20"/>
    <mergeCell ref="C19:D19"/>
  </mergeCells>
  <phoneticPr fontId="0" type="noConversion"/>
  <pageMargins left="0.16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zoomScaleNormal="100" workbookViewId="0">
      <selection activeCell="G25" sqref="G25"/>
    </sheetView>
  </sheetViews>
  <sheetFormatPr defaultRowHeight="15"/>
  <cols>
    <col min="1" max="1" width="3" style="43" customWidth="1"/>
    <col min="2" max="2" width="45.7109375" style="8" customWidth="1"/>
    <col min="3" max="3" width="8.85546875" style="8" customWidth="1"/>
    <col min="4" max="4" width="7.7109375" style="8" customWidth="1"/>
    <col min="5" max="5" width="5.5703125" style="8" customWidth="1"/>
    <col min="6" max="6" width="6.85546875" style="44" customWidth="1"/>
    <col min="7" max="7" width="8.28515625" style="8" customWidth="1"/>
    <col min="8" max="8" width="7.85546875" style="8" customWidth="1"/>
    <col min="9" max="9" width="4.28515625" style="8" customWidth="1"/>
    <col min="10" max="10" width="7.140625" style="44" customWidth="1"/>
    <col min="11" max="11" width="8" style="8" customWidth="1"/>
    <col min="12" max="12" width="7.85546875" style="8" customWidth="1"/>
    <col min="13" max="13" width="4.5703125" style="8" customWidth="1"/>
    <col min="14" max="14" width="6.7109375" style="44" customWidth="1"/>
    <col min="15" max="15" width="8.28515625" style="8" customWidth="1"/>
    <col min="16" max="16" width="7.7109375" style="8" customWidth="1"/>
    <col min="17" max="17" width="4.140625" style="8" customWidth="1"/>
    <col min="18" max="18" width="6.85546875" style="44" customWidth="1"/>
    <col min="19" max="19" width="8.140625" style="8" customWidth="1"/>
    <col min="20" max="20" width="7.7109375" style="8" customWidth="1"/>
    <col min="21" max="21" width="4" style="8" customWidth="1"/>
    <col min="22" max="22" width="7.28515625" style="43" customWidth="1"/>
    <col min="23" max="24" width="7.140625" style="8" customWidth="1"/>
    <col min="25" max="25" width="6.140625" style="8" customWidth="1"/>
    <col min="26" max="26" width="6.5703125" style="8" customWidth="1"/>
    <col min="27" max="27" width="9.7109375" style="8" bestFit="1" customWidth="1"/>
  </cols>
  <sheetData>
    <row r="3" spans="1:27">
      <c r="A3" s="221" t="s">
        <v>95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</row>
    <row r="4" spans="1:27" ht="9.75" customHeight="1">
      <c r="B4" s="97"/>
    </row>
    <row r="5" spans="1:27" s="11" customFormat="1">
      <c r="A5" s="218" t="s">
        <v>103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9"/>
      <c r="X5" s="9"/>
      <c r="Y5" s="9"/>
      <c r="Z5" s="9"/>
      <c r="AA5" s="10"/>
    </row>
    <row r="6" spans="1:27" s="11" customFormat="1" ht="9.75" customHeight="1" thickBot="1">
      <c r="A6" s="12" t="s">
        <v>97</v>
      </c>
      <c r="B6" s="9"/>
      <c r="C6" s="9"/>
      <c r="D6" s="9"/>
      <c r="E6" s="12"/>
      <c r="F6" s="12"/>
      <c r="G6" s="9"/>
      <c r="H6" s="9"/>
      <c r="I6" s="12"/>
      <c r="J6" s="12"/>
      <c r="K6" s="9"/>
      <c r="L6" s="9"/>
      <c r="M6" s="12"/>
      <c r="N6" s="12"/>
      <c r="O6" s="9"/>
      <c r="P6" s="9"/>
      <c r="Q6" s="12"/>
      <c r="R6" s="12"/>
      <c r="S6" s="9"/>
      <c r="T6" s="9"/>
      <c r="U6" s="9"/>
      <c r="V6" s="9"/>
      <c r="W6" s="9"/>
      <c r="X6" s="9"/>
      <c r="Y6" s="9"/>
      <c r="Z6" s="9"/>
      <c r="AA6" s="10"/>
    </row>
    <row r="7" spans="1:27" s="11" customFormat="1">
      <c r="A7" s="105"/>
      <c r="B7" s="106" t="s">
        <v>44</v>
      </c>
      <c r="C7" s="219" t="s">
        <v>20</v>
      </c>
      <c r="D7" s="219"/>
      <c r="E7" s="219"/>
      <c r="F7" s="219"/>
      <c r="G7" s="220" t="s">
        <v>51</v>
      </c>
      <c r="H7" s="220"/>
      <c r="I7" s="220"/>
      <c r="J7" s="220"/>
      <c r="K7" s="220" t="s">
        <v>16</v>
      </c>
      <c r="L7" s="220"/>
      <c r="M7" s="220"/>
      <c r="N7" s="220"/>
      <c r="O7" s="219" t="s">
        <v>73</v>
      </c>
      <c r="P7" s="219"/>
      <c r="Q7" s="219"/>
      <c r="R7" s="219"/>
      <c r="S7" s="216" t="s">
        <v>21</v>
      </c>
      <c r="T7" s="216"/>
      <c r="U7" s="216"/>
      <c r="V7" s="216"/>
      <c r="W7" s="216" t="s">
        <v>74</v>
      </c>
      <c r="X7" s="216"/>
      <c r="Y7" s="216"/>
      <c r="Z7" s="217"/>
      <c r="AA7" s="10"/>
    </row>
    <row r="8" spans="1:27" s="11" customFormat="1">
      <c r="A8" s="107"/>
      <c r="B8" s="54" t="s">
        <v>45</v>
      </c>
      <c r="C8" s="167" t="s">
        <v>131</v>
      </c>
      <c r="D8" s="167" t="s">
        <v>138</v>
      </c>
      <c r="E8" s="214" t="s">
        <v>48</v>
      </c>
      <c r="F8" s="214"/>
      <c r="G8" s="167" t="s">
        <v>131</v>
      </c>
      <c r="H8" s="167" t="s">
        <v>138</v>
      </c>
      <c r="I8" s="214" t="s">
        <v>48</v>
      </c>
      <c r="J8" s="214"/>
      <c r="K8" s="167" t="s">
        <v>131</v>
      </c>
      <c r="L8" s="167" t="s">
        <v>138</v>
      </c>
      <c r="M8" s="214" t="s">
        <v>48</v>
      </c>
      <c r="N8" s="214"/>
      <c r="O8" s="167" t="s">
        <v>131</v>
      </c>
      <c r="P8" s="167" t="s">
        <v>138</v>
      </c>
      <c r="Q8" s="214" t="s">
        <v>48</v>
      </c>
      <c r="R8" s="214"/>
      <c r="S8" s="167" t="s">
        <v>131</v>
      </c>
      <c r="T8" s="167" t="s">
        <v>138</v>
      </c>
      <c r="U8" s="214" t="s">
        <v>48</v>
      </c>
      <c r="V8" s="214"/>
      <c r="W8" s="167" t="s">
        <v>131</v>
      </c>
      <c r="X8" s="167" t="s">
        <v>138</v>
      </c>
      <c r="Y8" s="214" t="s">
        <v>48</v>
      </c>
      <c r="Z8" s="215"/>
      <c r="AA8" s="10"/>
    </row>
    <row r="9" spans="1:27" s="11" customFormat="1">
      <c r="A9" s="108">
        <v>1</v>
      </c>
      <c r="B9" s="120" t="s">
        <v>86</v>
      </c>
      <c r="C9" s="76">
        <v>35</v>
      </c>
      <c r="D9" s="76">
        <v>34</v>
      </c>
      <c r="E9" s="146">
        <f t="shared" ref="E9:E19" si="0">D9-C9</f>
        <v>-1</v>
      </c>
      <c r="F9" s="147">
        <f>E9/C9</f>
        <v>-2.8571428571428571E-2</v>
      </c>
      <c r="G9" s="76">
        <v>9</v>
      </c>
      <c r="H9" s="76">
        <v>9</v>
      </c>
      <c r="I9" s="146">
        <f t="shared" ref="I9:I20" si="1">H9-G9</f>
        <v>0</v>
      </c>
      <c r="J9" s="147">
        <f>I9/G9</f>
        <v>0</v>
      </c>
      <c r="K9" s="76">
        <v>4</v>
      </c>
      <c r="L9" s="76">
        <v>3</v>
      </c>
      <c r="M9" s="146">
        <f t="shared" ref="M9:M19" si="2">L9-K9</f>
        <v>-1</v>
      </c>
      <c r="N9" s="147">
        <f t="shared" ref="N9:N19" si="3">M9/K9</f>
        <v>-0.25</v>
      </c>
      <c r="O9" s="76">
        <v>17</v>
      </c>
      <c r="P9" s="76">
        <v>16</v>
      </c>
      <c r="Q9" s="146">
        <f t="shared" ref="Q9:Q20" si="4">P9-O9</f>
        <v>-1</v>
      </c>
      <c r="R9" s="147">
        <f>Q9/O9</f>
        <v>-5.8823529411764705E-2</v>
      </c>
      <c r="S9" s="76">
        <v>2</v>
      </c>
      <c r="T9" s="76">
        <v>2</v>
      </c>
      <c r="U9" s="146">
        <f t="shared" ref="U9:U20" si="5">T9-S9</f>
        <v>0</v>
      </c>
      <c r="V9" s="147">
        <f>U9/S9</f>
        <v>0</v>
      </c>
      <c r="W9" s="145">
        <f>C9+G9+K9+O9+S9</f>
        <v>67</v>
      </c>
      <c r="X9" s="145">
        <f>D9+H9+L9+P9+T9</f>
        <v>64</v>
      </c>
      <c r="Y9" s="159">
        <f>X9-W9</f>
        <v>-3</v>
      </c>
      <c r="Z9" s="160">
        <f>Y9/W9</f>
        <v>-4.4776119402985072E-2</v>
      </c>
      <c r="AA9" s="10"/>
    </row>
    <row r="10" spans="1:27" s="11" customFormat="1">
      <c r="A10" s="108">
        <v>2</v>
      </c>
      <c r="B10" s="121" t="s">
        <v>87</v>
      </c>
      <c r="C10" s="76">
        <v>51</v>
      </c>
      <c r="D10" s="76">
        <v>51</v>
      </c>
      <c r="E10" s="146">
        <f t="shared" si="0"/>
        <v>0</v>
      </c>
      <c r="F10" s="147">
        <f t="shared" ref="F10:F19" si="6">E10/C10</f>
        <v>0</v>
      </c>
      <c r="G10" s="76">
        <v>18</v>
      </c>
      <c r="H10" s="76">
        <v>17</v>
      </c>
      <c r="I10" s="146">
        <f t="shared" si="1"/>
        <v>-1</v>
      </c>
      <c r="J10" s="147">
        <f t="shared" ref="J10:J20" si="7">I10/G10</f>
        <v>-5.5555555555555552E-2</v>
      </c>
      <c r="K10" s="76">
        <v>5</v>
      </c>
      <c r="L10" s="76">
        <v>5</v>
      </c>
      <c r="M10" s="146">
        <f t="shared" si="2"/>
        <v>0</v>
      </c>
      <c r="N10" s="147">
        <f t="shared" si="3"/>
        <v>0</v>
      </c>
      <c r="O10" s="76">
        <v>38</v>
      </c>
      <c r="P10" s="76">
        <v>34</v>
      </c>
      <c r="Q10" s="146">
        <f t="shared" si="4"/>
        <v>-4</v>
      </c>
      <c r="R10" s="147">
        <f t="shared" ref="R10:R20" si="8">Q10/O10</f>
        <v>-0.10526315789473684</v>
      </c>
      <c r="S10" s="76">
        <v>13</v>
      </c>
      <c r="T10" s="76">
        <v>13</v>
      </c>
      <c r="U10" s="146">
        <f t="shared" si="5"/>
        <v>0</v>
      </c>
      <c r="V10" s="147">
        <f t="shared" ref="V10:V20" si="9">U10/S10</f>
        <v>0</v>
      </c>
      <c r="W10" s="145">
        <f t="shared" ref="W10:W19" si="10">C10+G10+K10+O10+S10</f>
        <v>125</v>
      </c>
      <c r="X10" s="145">
        <f t="shared" ref="X10:X19" si="11">D10+H10+L10+P10+T10</f>
        <v>120</v>
      </c>
      <c r="Y10" s="159">
        <f t="shared" ref="Y10:Y20" si="12">X10-W10</f>
        <v>-5</v>
      </c>
      <c r="Z10" s="160">
        <f t="shared" ref="Z10:Z20" si="13">Y10/W10</f>
        <v>-0.04</v>
      </c>
      <c r="AA10" s="10"/>
    </row>
    <row r="11" spans="1:27" s="11" customFormat="1">
      <c r="A11" s="108">
        <v>3</v>
      </c>
      <c r="B11" s="121" t="s">
        <v>88</v>
      </c>
      <c r="C11" s="76">
        <v>58</v>
      </c>
      <c r="D11" s="76">
        <v>55</v>
      </c>
      <c r="E11" s="146">
        <f t="shared" si="0"/>
        <v>-3</v>
      </c>
      <c r="F11" s="147">
        <f t="shared" si="6"/>
        <v>-5.1724137931034482E-2</v>
      </c>
      <c r="G11" s="76">
        <v>16</v>
      </c>
      <c r="H11" s="76">
        <v>14</v>
      </c>
      <c r="I11" s="146">
        <f t="shared" si="1"/>
        <v>-2</v>
      </c>
      <c r="J11" s="147">
        <f t="shared" si="7"/>
        <v>-0.125</v>
      </c>
      <c r="K11" s="76">
        <v>4</v>
      </c>
      <c r="L11" s="76">
        <v>3</v>
      </c>
      <c r="M11" s="146">
        <f t="shared" si="2"/>
        <v>-1</v>
      </c>
      <c r="N11" s="147">
        <f t="shared" si="3"/>
        <v>-0.25</v>
      </c>
      <c r="O11" s="76">
        <v>14</v>
      </c>
      <c r="P11" s="76">
        <v>11</v>
      </c>
      <c r="Q11" s="146">
        <f t="shared" si="4"/>
        <v>-3</v>
      </c>
      <c r="R11" s="147">
        <f t="shared" si="8"/>
        <v>-0.21428571428571427</v>
      </c>
      <c r="S11" s="76">
        <v>12</v>
      </c>
      <c r="T11" s="76">
        <v>11</v>
      </c>
      <c r="U11" s="146">
        <f t="shared" si="5"/>
        <v>-1</v>
      </c>
      <c r="V11" s="147">
        <f t="shared" si="9"/>
        <v>-8.3333333333333329E-2</v>
      </c>
      <c r="W11" s="145">
        <f t="shared" si="10"/>
        <v>104</v>
      </c>
      <c r="X11" s="145">
        <f t="shared" si="11"/>
        <v>94</v>
      </c>
      <c r="Y11" s="159">
        <f t="shared" si="12"/>
        <v>-10</v>
      </c>
      <c r="Z11" s="160">
        <f t="shared" si="13"/>
        <v>-9.6153846153846159E-2</v>
      </c>
      <c r="AA11" s="10"/>
    </row>
    <row r="12" spans="1:27" s="11" customFormat="1">
      <c r="A12" s="108">
        <v>4</v>
      </c>
      <c r="B12" s="120" t="s">
        <v>89</v>
      </c>
      <c r="C12" s="76">
        <v>185</v>
      </c>
      <c r="D12" s="76">
        <v>179</v>
      </c>
      <c r="E12" s="146">
        <f t="shared" si="0"/>
        <v>-6</v>
      </c>
      <c r="F12" s="147">
        <f t="shared" si="6"/>
        <v>-3.2432432432432434E-2</v>
      </c>
      <c r="G12" s="76">
        <v>71</v>
      </c>
      <c r="H12" s="76">
        <v>62</v>
      </c>
      <c r="I12" s="146">
        <f t="shared" si="1"/>
        <v>-9</v>
      </c>
      <c r="J12" s="147">
        <f t="shared" si="7"/>
        <v>-0.12676056338028169</v>
      </c>
      <c r="K12" s="76">
        <v>33</v>
      </c>
      <c r="L12" s="76">
        <v>30</v>
      </c>
      <c r="M12" s="146">
        <f t="shared" si="2"/>
        <v>-3</v>
      </c>
      <c r="N12" s="147">
        <f t="shared" si="3"/>
        <v>-9.0909090909090912E-2</v>
      </c>
      <c r="O12" s="76">
        <v>101</v>
      </c>
      <c r="P12" s="76">
        <v>92</v>
      </c>
      <c r="Q12" s="146">
        <f t="shared" si="4"/>
        <v>-9</v>
      </c>
      <c r="R12" s="147">
        <f t="shared" si="8"/>
        <v>-8.9108910891089105E-2</v>
      </c>
      <c r="S12" s="76">
        <v>40</v>
      </c>
      <c r="T12" s="76">
        <v>36</v>
      </c>
      <c r="U12" s="146">
        <f t="shared" si="5"/>
        <v>-4</v>
      </c>
      <c r="V12" s="147">
        <f t="shared" si="9"/>
        <v>-0.1</v>
      </c>
      <c r="W12" s="145">
        <f t="shared" si="10"/>
        <v>430</v>
      </c>
      <c r="X12" s="145">
        <f t="shared" si="11"/>
        <v>399</v>
      </c>
      <c r="Y12" s="159">
        <f t="shared" si="12"/>
        <v>-31</v>
      </c>
      <c r="Z12" s="160">
        <f t="shared" si="13"/>
        <v>-7.2093023255813959E-2</v>
      </c>
      <c r="AA12" s="10"/>
    </row>
    <row r="13" spans="1:27" s="11" customFormat="1">
      <c r="A13" s="108">
        <v>5</v>
      </c>
      <c r="B13" s="120" t="s">
        <v>90</v>
      </c>
      <c r="C13" s="76">
        <v>111</v>
      </c>
      <c r="D13" s="76">
        <v>100</v>
      </c>
      <c r="E13" s="146">
        <f t="shared" si="0"/>
        <v>-11</v>
      </c>
      <c r="F13" s="147">
        <f t="shared" si="6"/>
        <v>-9.90990990990991E-2</v>
      </c>
      <c r="G13" s="76">
        <v>59</v>
      </c>
      <c r="H13" s="76">
        <v>50</v>
      </c>
      <c r="I13" s="146">
        <f t="shared" si="1"/>
        <v>-9</v>
      </c>
      <c r="J13" s="147">
        <f t="shared" si="7"/>
        <v>-0.15254237288135594</v>
      </c>
      <c r="K13" s="76">
        <v>51</v>
      </c>
      <c r="L13" s="76">
        <v>48</v>
      </c>
      <c r="M13" s="146">
        <f t="shared" si="2"/>
        <v>-3</v>
      </c>
      <c r="N13" s="147">
        <f t="shared" si="3"/>
        <v>-5.8823529411764705E-2</v>
      </c>
      <c r="O13" s="76">
        <v>59</v>
      </c>
      <c r="P13" s="76">
        <v>48</v>
      </c>
      <c r="Q13" s="146">
        <f t="shared" si="4"/>
        <v>-11</v>
      </c>
      <c r="R13" s="147">
        <f t="shared" si="8"/>
        <v>-0.1864406779661017</v>
      </c>
      <c r="S13" s="76">
        <v>70</v>
      </c>
      <c r="T13" s="76">
        <v>62</v>
      </c>
      <c r="U13" s="146">
        <f t="shared" si="5"/>
        <v>-8</v>
      </c>
      <c r="V13" s="147">
        <f t="shared" si="9"/>
        <v>-0.11428571428571428</v>
      </c>
      <c r="W13" s="145">
        <f t="shared" si="10"/>
        <v>350</v>
      </c>
      <c r="X13" s="145">
        <f t="shared" si="11"/>
        <v>308</v>
      </c>
      <c r="Y13" s="159">
        <f t="shared" si="12"/>
        <v>-42</v>
      </c>
      <c r="Z13" s="160">
        <f t="shared" si="13"/>
        <v>-0.12</v>
      </c>
      <c r="AA13" s="10"/>
    </row>
    <row r="14" spans="1:27" s="11" customFormat="1">
      <c r="A14" s="108">
        <v>6</v>
      </c>
      <c r="B14" s="120" t="s">
        <v>91</v>
      </c>
      <c r="C14" s="76">
        <v>2</v>
      </c>
      <c r="D14" s="76">
        <v>1</v>
      </c>
      <c r="E14" s="146">
        <f t="shared" si="0"/>
        <v>-1</v>
      </c>
      <c r="F14" s="147">
        <f t="shared" si="6"/>
        <v>-0.5</v>
      </c>
      <c r="G14" s="76"/>
      <c r="H14" s="76"/>
      <c r="I14" s="146">
        <f t="shared" si="1"/>
        <v>0</v>
      </c>
      <c r="J14" s="147" t="e">
        <f t="shared" si="7"/>
        <v>#DIV/0!</v>
      </c>
      <c r="K14" s="76">
        <v>1</v>
      </c>
      <c r="L14" s="76">
        <v>1</v>
      </c>
      <c r="M14" s="146">
        <f t="shared" si="2"/>
        <v>0</v>
      </c>
      <c r="N14" s="147">
        <f t="shared" si="3"/>
        <v>0</v>
      </c>
      <c r="O14" s="76"/>
      <c r="P14" s="76"/>
      <c r="Q14" s="146">
        <f t="shared" si="4"/>
        <v>0</v>
      </c>
      <c r="R14" s="147" t="e">
        <f t="shared" si="8"/>
        <v>#DIV/0!</v>
      </c>
      <c r="S14" s="76">
        <v>1</v>
      </c>
      <c r="T14" s="76">
        <v>1</v>
      </c>
      <c r="U14" s="146">
        <f t="shared" si="5"/>
        <v>0</v>
      </c>
      <c r="V14" s="147">
        <f t="shared" si="9"/>
        <v>0</v>
      </c>
      <c r="W14" s="145">
        <f t="shared" si="10"/>
        <v>4</v>
      </c>
      <c r="X14" s="145">
        <f t="shared" si="11"/>
        <v>3</v>
      </c>
      <c r="Y14" s="159">
        <f t="shared" si="12"/>
        <v>-1</v>
      </c>
      <c r="Z14" s="160">
        <f t="shared" si="13"/>
        <v>-0.25</v>
      </c>
      <c r="AA14" s="10"/>
    </row>
    <row r="15" spans="1:27" s="11" customFormat="1">
      <c r="A15" s="108">
        <v>7</v>
      </c>
      <c r="B15" s="120" t="s">
        <v>92</v>
      </c>
      <c r="C15" s="76">
        <v>45</v>
      </c>
      <c r="D15" s="76">
        <v>42</v>
      </c>
      <c r="E15" s="146">
        <f t="shared" si="0"/>
        <v>-3</v>
      </c>
      <c r="F15" s="147">
        <f t="shared" si="6"/>
        <v>-6.6666666666666666E-2</v>
      </c>
      <c r="G15" s="76">
        <v>16</v>
      </c>
      <c r="H15" s="76">
        <v>16</v>
      </c>
      <c r="I15" s="146">
        <f t="shared" si="1"/>
        <v>0</v>
      </c>
      <c r="J15" s="147">
        <f t="shared" si="7"/>
        <v>0</v>
      </c>
      <c r="K15" s="76">
        <v>9</v>
      </c>
      <c r="L15" s="76">
        <v>9</v>
      </c>
      <c r="M15" s="146">
        <f t="shared" si="2"/>
        <v>0</v>
      </c>
      <c r="N15" s="147">
        <f t="shared" si="3"/>
        <v>0</v>
      </c>
      <c r="O15" s="76">
        <v>34</v>
      </c>
      <c r="P15" s="76">
        <v>35</v>
      </c>
      <c r="Q15" s="146">
        <f t="shared" si="4"/>
        <v>1</v>
      </c>
      <c r="R15" s="147">
        <f t="shared" si="8"/>
        <v>2.9411764705882353E-2</v>
      </c>
      <c r="S15" s="76">
        <v>22</v>
      </c>
      <c r="T15" s="76">
        <v>21</v>
      </c>
      <c r="U15" s="146">
        <f t="shared" si="5"/>
        <v>-1</v>
      </c>
      <c r="V15" s="147">
        <f t="shared" si="9"/>
        <v>-4.5454545454545456E-2</v>
      </c>
      <c r="W15" s="145">
        <f t="shared" si="10"/>
        <v>126</v>
      </c>
      <c r="X15" s="145">
        <f t="shared" si="11"/>
        <v>123</v>
      </c>
      <c r="Y15" s="159">
        <f t="shared" si="12"/>
        <v>-3</v>
      </c>
      <c r="Z15" s="160">
        <f t="shared" si="13"/>
        <v>-2.3809523809523808E-2</v>
      </c>
      <c r="AA15" s="10"/>
    </row>
    <row r="16" spans="1:27" s="11" customFormat="1">
      <c r="A16" s="108">
        <v>8</v>
      </c>
      <c r="B16" s="120" t="s">
        <v>93</v>
      </c>
      <c r="C16" s="76">
        <v>14</v>
      </c>
      <c r="D16" s="76">
        <v>13</v>
      </c>
      <c r="E16" s="146">
        <f t="shared" si="0"/>
        <v>-1</v>
      </c>
      <c r="F16" s="147">
        <f t="shared" si="6"/>
        <v>-7.1428571428571425E-2</v>
      </c>
      <c r="G16" s="76">
        <v>8</v>
      </c>
      <c r="H16" s="76">
        <v>8</v>
      </c>
      <c r="I16" s="146">
        <f t="shared" si="1"/>
        <v>0</v>
      </c>
      <c r="J16" s="147">
        <f t="shared" si="7"/>
        <v>0</v>
      </c>
      <c r="K16" s="76">
        <v>9</v>
      </c>
      <c r="L16" s="76">
        <v>9</v>
      </c>
      <c r="M16" s="146">
        <f t="shared" si="2"/>
        <v>0</v>
      </c>
      <c r="N16" s="147">
        <f t="shared" si="3"/>
        <v>0</v>
      </c>
      <c r="O16" s="76">
        <v>23</v>
      </c>
      <c r="P16" s="76">
        <v>20</v>
      </c>
      <c r="Q16" s="146">
        <f t="shared" si="4"/>
        <v>-3</v>
      </c>
      <c r="R16" s="147">
        <f t="shared" si="8"/>
        <v>-0.13043478260869565</v>
      </c>
      <c r="S16" s="76">
        <v>14</v>
      </c>
      <c r="T16" s="76">
        <v>13</v>
      </c>
      <c r="U16" s="146">
        <f t="shared" si="5"/>
        <v>-1</v>
      </c>
      <c r="V16" s="147">
        <f t="shared" si="9"/>
        <v>-7.1428571428571425E-2</v>
      </c>
      <c r="W16" s="145">
        <f t="shared" si="10"/>
        <v>68</v>
      </c>
      <c r="X16" s="145">
        <f t="shared" si="11"/>
        <v>63</v>
      </c>
      <c r="Y16" s="159">
        <f t="shared" si="12"/>
        <v>-5</v>
      </c>
      <c r="Z16" s="160">
        <f t="shared" si="13"/>
        <v>-7.3529411764705885E-2</v>
      </c>
      <c r="AA16" s="10"/>
    </row>
    <row r="17" spans="1:27" s="11" customFormat="1">
      <c r="A17" s="108">
        <v>9</v>
      </c>
      <c r="B17" s="120" t="s">
        <v>94</v>
      </c>
      <c r="C17" s="76">
        <v>116</v>
      </c>
      <c r="D17" s="76">
        <v>104</v>
      </c>
      <c r="E17" s="146">
        <f t="shared" si="0"/>
        <v>-12</v>
      </c>
      <c r="F17" s="147">
        <f t="shared" si="6"/>
        <v>-0.10344827586206896</v>
      </c>
      <c r="G17" s="76">
        <v>71</v>
      </c>
      <c r="H17" s="76">
        <v>61</v>
      </c>
      <c r="I17" s="146">
        <f t="shared" si="1"/>
        <v>-10</v>
      </c>
      <c r="J17" s="147">
        <f t="shared" si="7"/>
        <v>-0.14084507042253522</v>
      </c>
      <c r="K17" s="76">
        <v>30</v>
      </c>
      <c r="L17" s="76">
        <v>23</v>
      </c>
      <c r="M17" s="146">
        <f t="shared" si="2"/>
        <v>-7</v>
      </c>
      <c r="N17" s="147">
        <f t="shared" si="3"/>
        <v>-0.23333333333333334</v>
      </c>
      <c r="O17" s="76">
        <v>83</v>
      </c>
      <c r="P17" s="76">
        <v>75</v>
      </c>
      <c r="Q17" s="146">
        <f t="shared" si="4"/>
        <v>-8</v>
      </c>
      <c r="R17" s="147">
        <f t="shared" si="8"/>
        <v>-9.6385542168674704E-2</v>
      </c>
      <c r="S17" s="76">
        <v>56</v>
      </c>
      <c r="T17" s="76">
        <v>49</v>
      </c>
      <c r="U17" s="146">
        <f t="shared" si="5"/>
        <v>-7</v>
      </c>
      <c r="V17" s="147">
        <f t="shared" si="9"/>
        <v>-0.125</v>
      </c>
      <c r="W17" s="145">
        <f t="shared" si="10"/>
        <v>356</v>
      </c>
      <c r="X17" s="145">
        <f t="shared" si="11"/>
        <v>312</v>
      </c>
      <c r="Y17" s="159">
        <f t="shared" si="12"/>
        <v>-44</v>
      </c>
      <c r="Z17" s="160">
        <f t="shared" si="13"/>
        <v>-0.12359550561797752</v>
      </c>
      <c r="AA17" s="10"/>
    </row>
    <row r="18" spans="1:27" s="11" customFormat="1">
      <c r="A18" s="108">
        <v>10</v>
      </c>
      <c r="B18" s="120" t="s">
        <v>104</v>
      </c>
      <c r="C18" s="76"/>
      <c r="D18" s="76"/>
      <c r="E18" s="146">
        <f t="shared" si="0"/>
        <v>0</v>
      </c>
      <c r="F18" s="147" t="e">
        <f t="shared" si="6"/>
        <v>#DIV/0!</v>
      </c>
      <c r="G18" s="76"/>
      <c r="H18" s="76">
        <v>1</v>
      </c>
      <c r="I18" s="146">
        <f t="shared" si="1"/>
        <v>1</v>
      </c>
      <c r="J18" s="147" t="e">
        <f t="shared" si="7"/>
        <v>#DIV/0!</v>
      </c>
      <c r="K18" s="76"/>
      <c r="L18" s="76"/>
      <c r="M18" s="146">
        <f t="shared" si="2"/>
        <v>0</v>
      </c>
      <c r="N18" s="147" t="e">
        <f t="shared" si="3"/>
        <v>#DIV/0!</v>
      </c>
      <c r="O18" s="76"/>
      <c r="P18" s="76"/>
      <c r="Q18" s="146">
        <f t="shared" si="4"/>
        <v>0</v>
      </c>
      <c r="R18" s="147" t="e">
        <f t="shared" si="8"/>
        <v>#DIV/0!</v>
      </c>
      <c r="S18" s="76"/>
      <c r="T18" s="76"/>
      <c r="U18" s="146">
        <f t="shared" si="5"/>
        <v>0</v>
      </c>
      <c r="V18" s="147" t="e">
        <f t="shared" si="9"/>
        <v>#DIV/0!</v>
      </c>
      <c r="W18" s="145">
        <f t="shared" si="10"/>
        <v>0</v>
      </c>
      <c r="X18" s="145">
        <f t="shared" si="11"/>
        <v>1</v>
      </c>
      <c r="Y18" s="159">
        <f t="shared" si="12"/>
        <v>1</v>
      </c>
      <c r="Z18" s="160" t="e">
        <f t="shared" si="13"/>
        <v>#DIV/0!</v>
      </c>
      <c r="AA18" s="10"/>
    </row>
    <row r="19" spans="1:27" s="11" customFormat="1">
      <c r="A19" s="108" t="s">
        <v>71</v>
      </c>
      <c r="B19" s="121" t="s">
        <v>13</v>
      </c>
      <c r="C19" s="236">
        <v>84</v>
      </c>
      <c r="D19" s="195">
        <v>80</v>
      </c>
      <c r="E19" s="237">
        <f t="shared" si="0"/>
        <v>-4</v>
      </c>
      <c r="F19" s="238">
        <f t="shared" si="6"/>
        <v>-4.7619047619047616E-2</v>
      </c>
      <c r="G19" s="236">
        <v>37</v>
      </c>
      <c r="H19" s="195">
        <v>36</v>
      </c>
      <c r="I19" s="237">
        <f t="shared" si="1"/>
        <v>-1</v>
      </c>
      <c r="J19" s="238">
        <f t="shared" si="7"/>
        <v>-2.7027027027027029E-2</v>
      </c>
      <c r="K19" s="236">
        <v>3</v>
      </c>
      <c r="L19" s="195">
        <v>3</v>
      </c>
      <c r="M19" s="237">
        <f t="shared" si="2"/>
        <v>0</v>
      </c>
      <c r="N19" s="238">
        <f t="shared" si="3"/>
        <v>0</v>
      </c>
      <c r="O19" s="236">
        <v>64</v>
      </c>
      <c r="P19" s="195">
        <v>63</v>
      </c>
      <c r="Q19" s="237">
        <f t="shared" si="4"/>
        <v>-1</v>
      </c>
      <c r="R19" s="238">
        <f t="shared" si="8"/>
        <v>-1.5625E-2</v>
      </c>
      <c r="S19" s="236">
        <v>93</v>
      </c>
      <c r="T19" s="195">
        <v>95</v>
      </c>
      <c r="U19" s="146">
        <f t="shared" si="5"/>
        <v>2</v>
      </c>
      <c r="V19" s="147">
        <f t="shared" si="9"/>
        <v>2.1505376344086023E-2</v>
      </c>
      <c r="W19" s="145">
        <f t="shared" si="10"/>
        <v>281</v>
      </c>
      <c r="X19" s="145">
        <f t="shared" si="11"/>
        <v>277</v>
      </c>
      <c r="Y19" s="159">
        <f t="shared" si="12"/>
        <v>-4</v>
      </c>
      <c r="Z19" s="160">
        <f t="shared" si="13"/>
        <v>-1.4234875444839857E-2</v>
      </c>
      <c r="AA19" s="10"/>
    </row>
    <row r="20" spans="1:27" s="11" customFormat="1" ht="15.75" thickBot="1">
      <c r="A20" s="109"/>
      <c r="B20" s="158" t="s">
        <v>19</v>
      </c>
      <c r="C20" s="139">
        <f>SUM(C9:C19)</f>
        <v>701</v>
      </c>
      <c r="D20" s="139">
        <f>SUM(D9:D19)</f>
        <v>659</v>
      </c>
      <c r="E20" s="139">
        <f t="shared" ref="E20" si="14">D20-C20</f>
        <v>-42</v>
      </c>
      <c r="F20" s="140">
        <f t="shared" ref="F20" si="15">E20/C20</f>
        <v>-5.9914407988587728E-2</v>
      </c>
      <c r="G20" s="139">
        <f>SUM(G9:G19)</f>
        <v>305</v>
      </c>
      <c r="H20" s="139">
        <f>SUM(H9:H19)</f>
        <v>274</v>
      </c>
      <c r="I20" s="139">
        <f t="shared" si="1"/>
        <v>-31</v>
      </c>
      <c r="J20" s="140">
        <f t="shared" si="7"/>
        <v>-0.10163934426229508</v>
      </c>
      <c r="K20" s="139">
        <f>SUM(K9:K19)</f>
        <v>149</v>
      </c>
      <c r="L20" s="139">
        <f>SUM(L9:L19)</f>
        <v>134</v>
      </c>
      <c r="M20" s="139">
        <f t="shared" ref="M20" si="16">L20-K20</f>
        <v>-15</v>
      </c>
      <c r="N20" s="140">
        <f t="shared" ref="N20" si="17">M20/K20</f>
        <v>-0.10067114093959731</v>
      </c>
      <c r="O20" s="139">
        <f>SUM(O9:O19)</f>
        <v>433</v>
      </c>
      <c r="P20" s="139">
        <f>SUM(P9:P19)</f>
        <v>394</v>
      </c>
      <c r="Q20" s="139">
        <f t="shared" si="4"/>
        <v>-39</v>
      </c>
      <c r="R20" s="140">
        <f t="shared" si="8"/>
        <v>-9.0069284064665134E-2</v>
      </c>
      <c r="S20" s="139">
        <f>SUM(S9:S19)</f>
        <v>323</v>
      </c>
      <c r="T20" s="139"/>
      <c r="U20" s="139">
        <f t="shared" si="5"/>
        <v>-323</v>
      </c>
      <c r="V20" s="140">
        <f t="shared" si="9"/>
        <v>-1</v>
      </c>
      <c r="W20" s="139">
        <f>SUM(W9:W19)</f>
        <v>1911</v>
      </c>
      <c r="X20" s="139">
        <f>SUM(X9:X19)</f>
        <v>1764</v>
      </c>
      <c r="Y20" s="139">
        <f t="shared" si="12"/>
        <v>-147</v>
      </c>
      <c r="Z20" s="141">
        <f t="shared" si="13"/>
        <v>-7.6923076923076927E-2</v>
      </c>
      <c r="AA20" s="10"/>
    </row>
    <row r="21" spans="1:27" s="11" customFormat="1">
      <c r="A21" s="10"/>
      <c r="B21" s="10" t="s">
        <v>49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</sheetData>
  <mergeCells count="14">
    <mergeCell ref="A3:W3"/>
    <mergeCell ref="E8:F8"/>
    <mergeCell ref="I8:J8"/>
    <mergeCell ref="Q8:R8"/>
    <mergeCell ref="U8:V8"/>
    <mergeCell ref="Y8:Z8"/>
    <mergeCell ref="W7:Z7"/>
    <mergeCell ref="A5:V5"/>
    <mergeCell ref="C7:F7"/>
    <mergeCell ref="G7:J7"/>
    <mergeCell ref="O7:R7"/>
    <mergeCell ref="S7:V7"/>
    <mergeCell ref="K7:N7"/>
    <mergeCell ref="M8:N8"/>
  </mergeCells>
  <phoneticPr fontId="0" type="noConversion"/>
  <pageMargins left="0.25" right="0.25" top="0.75" bottom="0.75" header="0.3" footer="0.3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"/>
  <sheetViews>
    <sheetView zoomScale="89" zoomScaleNormal="89" workbookViewId="0">
      <selection activeCell="B22" sqref="B22"/>
    </sheetView>
  </sheetViews>
  <sheetFormatPr defaultColWidth="9.140625" defaultRowHeight="12.75"/>
  <cols>
    <col min="1" max="1" width="2.28515625" style="6" customWidth="1"/>
    <col min="2" max="2" width="16.7109375" style="1" customWidth="1"/>
    <col min="3" max="3" width="8" style="4" customWidth="1"/>
    <col min="4" max="4" width="8.85546875" style="3" customWidth="1"/>
    <col min="5" max="5" width="8" style="3" customWidth="1"/>
    <col min="6" max="6" width="5.28515625" style="3" customWidth="1"/>
    <col min="7" max="7" width="7.5703125" style="3" customWidth="1"/>
    <col min="8" max="8" width="8.140625" style="3" customWidth="1"/>
    <col min="9" max="9" width="8.42578125" style="3" customWidth="1"/>
    <col min="10" max="10" width="4.42578125" style="3" customWidth="1"/>
    <col min="11" max="11" width="7.42578125" style="3" customWidth="1"/>
    <col min="12" max="13" width="8.140625" style="3" customWidth="1"/>
    <col min="14" max="14" width="5.7109375" style="3" customWidth="1"/>
    <col min="15" max="15" width="8" style="3" customWidth="1"/>
    <col min="16" max="17" width="8.140625" style="3" customWidth="1"/>
    <col min="18" max="18" width="4.5703125" style="3" customWidth="1"/>
    <col min="19" max="19" width="8" style="3" customWidth="1"/>
    <col min="20" max="20" width="8.42578125" style="3" customWidth="1"/>
    <col min="21" max="21" width="9.140625" style="3" customWidth="1"/>
    <col min="22" max="22" width="5.7109375" style="3" customWidth="1"/>
    <col min="23" max="23" width="7.42578125" style="49" customWidth="1"/>
    <col min="24" max="24" width="8.42578125" style="3" customWidth="1"/>
    <col min="25" max="25" width="7.7109375" style="3" customWidth="1"/>
    <col min="26" max="26" width="6.140625" style="3" customWidth="1"/>
    <col min="27" max="27" width="8.28515625" style="3" customWidth="1"/>
    <col min="28" max="16384" width="9.140625" style="1"/>
  </cols>
  <sheetData>
    <row r="2" spans="1:27" s="10" customFormat="1">
      <c r="A2" s="14" t="s">
        <v>99</v>
      </c>
      <c r="B2" s="13"/>
      <c r="C2" s="14"/>
      <c r="D2" s="15"/>
      <c r="E2" s="15"/>
      <c r="F2" s="15"/>
      <c r="G2" s="15"/>
      <c r="H2" s="15"/>
      <c r="I2" s="15"/>
      <c r="J2" s="16"/>
      <c r="K2" s="16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47"/>
      <c r="X2" s="16"/>
      <c r="Y2" s="16"/>
      <c r="Z2" s="16"/>
      <c r="AA2" s="16"/>
    </row>
    <row r="3" spans="1:27" s="10" customFormat="1" ht="13.5" thickBot="1">
      <c r="A3" s="17"/>
      <c r="B3" s="98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7"/>
      <c r="X3" s="16"/>
      <c r="Y3" s="16"/>
      <c r="Z3" s="16"/>
      <c r="AA3" s="16"/>
    </row>
    <row r="4" spans="1:27" s="10" customFormat="1" ht="15" customHeight="1">
      <c r="A4" s="56"/>
      <c r="B4" s="57"/>
      <c r="C4" s="57"/>
      <c r="D4" s="224" t="s">
        <v>75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2"/>
      <c r="Y4" s="222"/>
      <c r="Z4" s="222"/>
      <c r="AA4" s="223"/>
    </row>
    <row r="5" spans="1:27" s="10" customFormat="1" ht="15" customHeight="1">
      <c r="A5" s="58"/>
      <c r="B5" s="54" t="s">
        <v>0</v>
      </c>
      <c r="C5" s="55" t="s">
        <v>46</v>
      </c>
      <c r="D5" s="214" t="s">
        <v>15</v>
      </c>
      <c r="E5" s="214"/>
      <c r="F5" s="214"/>
      <c r="G5" s="214"/>
      <c r="H5" s="214" t="s">
        <v>50</v>
      </c>
      <c r="I5" s="214"/>
      <c r="J5" s="214" t="s">
        <v>16</v>
      </c>
      <c r="K5" s="214"/>
      <c r="L5" s="214" t="s">
        <v>16</v>
      </c>
      <c r="M5" s="214"/>
      <c r="N5" s="214" t="s">
        <v>16</v>
      </c>
      <c r="O5" s="214"/>
      <c r="P5" s="214" t="s">
        <v>17</v>
      </c>
      <c r="Q5" s="214"/>
      <c r="R5" s="214"/>
      <c r="S5" s="214"/>
      <c r="T5" s="214" t="s">
        <v>18</v>
      </c>
      <c r="U5" s="214"/>
      <c r="V5" s="214"/>
      <c r="W5" s="214"/>
      <c r="X5" s="214" t="s">
        <v>14</v>
      </c>
      <c r="Y5" s="214"/>
      <c r="Z5" s="214"/>
      <c r="AA5" s="215"/>
    </row>
    <row r="6" spans="1:27" s="10" customFormat="1">
      <c r="A6" s="58"/>
      <c r="B6" s="54" t="s">
        <v>1</v>
      </c>
      <c r="C6" s="55" t="s">
        <v>47</v>
      </c>
      <c r="D6" s="54" t="s">
        <v>130</v>
      </c>
      <c r="E6" s="54" t="s">
        <v>138</v>
      </c>
      <c r="F6" s="214" t="s">
        <v>22</v>
      </c>
      <c r="G6" s="214"/>
      <c r="H6" s="54" t="s">
        <v>130</v>
      </c>
      <c r="I6" s="54" t="s">
        <v>138</v>
      </c>
      <c r="J6" s="214" t="s">
        <v>22</v>
      </c>
      <c r="K6" s="214"/>
      <c r="L6" s="54" t="s">
        <v>130</v>
      </c>
      <c r="M6" s="54" t="s">
        <v>138</v>
      </c>
      <c r="N6" s="214" t="s">
        <v>22</v>
      </c>
      <c r="O6" s="214"/>
      <c r="P6" s="54" t="s">
        <v>130</v>
      </c>
      <c r="Q6" s="54" t="s">
        <v>138</v>
      </c>
      <c r="R6" s="214" t="s">
        <v>22</v>
      </c>
      <c r="S6" s="214"/>
      <c r="T6" s="54" t="s">
        <v>130</v>
      </c>
      <c r="U6" s="54" t="s">
        <v>138</v>
      </c>
      <c r="V6" s="214" t="s">
        <v>22</v>
      </c>
      <c r="W6" s="214"/>
      <c r="X6" s="54" t="s">
        <v>130</v>
      </c>
      <c r="Y6" s="54" t="s">
        <v>138</v>
      </c>
      <c r="Z6" s="214" t="s">
        <v>22</v>
      </c>
      <c r="AA6" s="215"/>
    </row>
    <row r="7" spans="1:27" s="10" customFormat="1" ht="28.5" customHeight="1">
      <c r="A7" s="59" t="s">
        <v>2</v>
      </c>
      <c r="B7" s="101" t="s">
        <v>24</v>
      </c>
      <c r="C7" s="102">
        <f>Y7/Y20</f>
        <v>9.0702947845804991E-3</v>
      </c>
      <c r="D7" s="76">
        <v>7</v>
      </c>
      <c r="E7" s="76">
        <v>7</v>
      </c>
      <c r="F7" s="116">
        <f t="shared" ref="F7:F20" si="0">E7-D7</f>
        <v>0</v>
      </c>
      <c r="G7" s="117">
        <f t="shared" ref="G7:G20" si="1">F7/D7</f>
        <v>0</v>
      </c>
      <c r="H7" s="76">
        <v>2</v>
      </c>
      <c r="I7" s="76">
        <v>2</v>
      </c>
      <c r="J7" s="118">
        <f>I7-H7</f>
        <v>0</v>
      </c>
      <c r="K7" s="117">
        <f>J7/H7</f>
        <v>0</v>
      </c>
      <c r="L7" s="76"/>
      <c r="M7" s="76"/>
      <c r="N7" s="118"/>
      <c r="O7" s="117"/>
      <c r="P7" s="76">
        <v>4</v>
      </c>
      <c r="Q7" s="76">
        <v>5</v>
      </c>
      <c r="R7" s="118">
        <f>Q7-P7</f>
        <v>1</v>
      </c>
      <c r="S7" s="117">
        <f>R7/P7</f>
        <v>0.25</v>
      </c>
      <c r="T7" s="76">
        <v>3</v>
      </c>
      <c r="U7" s="76">
        <v>2</v>
      </c>
      <c r="V7" s="118">
        <f>U7-T7</f>
        <v>-1</v>
      </c>
      <c r="W7" s="117">
        <f>V7/T7</f>
        <v>-0.33333333333333331</v>
      </c>
      <c r="X7" s="118">
        <f>D7+H7+L7+P7+T7</f>
        <v>16</v>
      </c>
      <c r="Y7" s="118">
        <f>E7+I7+M7+Q7+U7</f>
        <v>16</v>
      </c>
      <c r="Z7" s="118">
        <f>Y7-X7</f>
        <v>0</v>
      </c>
      <c r="AA7" s="119">
        <f>Z7/X7</f>
        <v>0</v>
      </c>
    </row>
    <row r="8" spans="1:27" s="10" customFormat="1" ht="13.5" customHeight="1">
      <c r="A8" s="59" t="s">
        <v>29</v>
      </c>
      <c r="B8" s="101" t="s">
        <v>25</v>
      </c>
      <c r="C8" s="102">
        <f>Y8/Y20</f>
        <v>1.1337868480725624E-3</v>
      </c>
      <c r="D8" s="76"/>
      <c r="E8" s="76"/>
      <c r="F8" s="116">
        <f t="shared" si="0"/>
        <v>0</v>
      </c>
      <c r="G8" s="117" t="e">
        <f t="shared" si="1"/>
        <v>#DIV/0!</v>
      </c>
      <c r="H8" s="76">
        <v>3</v>
      </c>
      <c r="I8" s="76">
        <v>2</v>
      </c>
      <c r="J8" s="118"/>
      <c r="K8" s="117"/>
      <c r="L8" s="76"/>
      <c r="M8" s="76"/>
      <c r="N8" s="118"/>
      <c r="O8" s="117"/>
      <c r="P8" s="76"/>
      <c r="Q8" s="76"/>
      <c r="R8" s="118">
        <f t="shared" ref="R8:R19" si="2">Q8-P8</f>
        <v>0</v>
      </c>
      <c r="S8" s="117" t="e">
        <f t="shared" ref="S8:S19" si="3">R8/P8</f>
        <v>#DIV/0!</v>
      </c>
      <c r="T8" s="76"/>
      <c r="U8" s="76"/>
      <c r="V8" s="118">
        <f t="shared" ref="V8:V19" si="4">U8-T8</f>
        <v>0</v>
      </c>
      <c r="W8" s="117" t="e">
        <f t="shared" ref="W8:W19" si="5">V8/T8</f>
        <v>#DIV/0!</v>
      </c>
      <c r="X8" s="118">
        <f t="shared" ref="X8:Y20" si="6">D8+H8+L8+P8+T8</f>
        <v>3</v>
      </c>
      <c r="Y8" s="118">
        <f t="shared" si="6"/>
        <v>2</v>
      </c>
      <c r="Z8" s="118">
        <f t="shared" ref="Z8:Z19" si="7">Y8-X8</f>
        <v>-1</v>
      </c>
      <c r="AA8" s="119">
        <f t="shared" ref="AA8:AA19" si="8">Z8/X8</f>
        <v>-0.33333333333333331</v>
      </c>
    </row>
    <row r="9" spans="1:27" s="10" customFormat="1" ht="15">
      <c r="A9" s="59" t="s">
        <v>3</v>
      </c>
      <c r="B9" s="101" t="s">
        <v>4</v>
      </c>
      <c r="C9" s="102">
        <f>Y9/Y20</f>
        <v>6.6326530612244902E-2</v>
      </c>
      <c r="D9" s="76">
        <v>60</v>
      </c>
      <c r="E9" s="76">
        <v>54</v>
      </c>
      <c r="F9" s="116">
        <f t="shared" si="0"/>
        <v>-6</v>
      </c>
      <c r="G9" s="117">
        <f t="shared" si="1"/>
        <v>-0.1</v>
      </c>
      <c r="H9" s="76">
        <v>19</v>
      </c>
      <c r="I9" s="76">
        <v>18</v>
      </c>
      <c r="J9" s="118">
        <f t="shared" ref="J9:J19" si="9">I9-H9</f>
        <v>-1</v>
      </c>
      <c r="K9" s="117">
        <f t="shared" ref="K9:K19" si="10">J9/H9</f>
        <v>-5.2631578947368418E-2</v>
      </c>
      <c r="L9" s="76">
        <v>5</v>
      </c>
      <c r="M9" s="76">
        <v>5</v>
      </c>
      <c r="N9" s="118">
        <f t="shared" ref="N9:N20" si="11">M9-L9</f>
        <v>0</v>
      </c>
      <c r="O9" s="117">
        <f t="shared" ref="O9:O19" si="12">N9/L9</f>
        <v>0</v>
      </c>
      <c r="P9" s="76">
        <v>33</v>
      </c>
      <c r="Q9" s="76">
        <v>30</v>
      </c>
      <c r="R9" s="118">
        <f t="shared" si="2"/>
        <v>-3</v>
      </c>
      <c r="S9" s="117">
        <f t="shared" si="3"/>
        <v>-9.0909090909090912E-2</v>
      </c>
      <c r="T9" s="76">
        <v>10</v>
      </c>
      <c r="U9" s="76">
        <v>10</v>
      </c>
      <c r="V9" s="118">
        <f t="shared" si="4"/>
        <v>0</v>
      </c>
      <c r="W9" s="117">
        <f t="shared" si="5"/>
        <v>0</v>
      </c>
      <c r="X9" s="118">
        <f t="shared" si="6"/>
        <v>127</v>
      </c>
      <c r="Y9" s="118">
        <f t="shared" si="6"/>
        <v>117</v>
      </c>
      <c r="Z9" s="118">
        <f t="shared" si="7"/>
        <v>-10</v>
      </c>
      <c r="AA9" s="119">
        <f t="shared" si="8"/>
        <v>-7.874015748031496E-2</v>
      </c>
    </row>
    <row r="10" spans="1:27" s="10" customFormat="1" ht="51" customHeight="1">
      <c r="A10" s="59" t="s">
        <v>68</v>
      </c>
      <c r="B10" s="101" t="s">
        <v>69</v>
      </c>
      <c r="C10" s="102">
        <f>Y10/Y20</f>
        <v>1.1337868480725624E-3</v>
      </c>
      <c r="D10" s="76">
        <v>2</v>
      </c>
      <c r="E10" s="76">
        <v>2</v>
      </c>
      <c r="F10" s="116">
        <f t="shared" si="0"/>
        <v>0</v>
      </c>
      <c r="G10" s="117">
        <f t="shared" si="1"/>
        <v>0</v>
      </c>
      <c r="H10" s="76"/>
      <c r="I10" s="76"/>
      <c r="J10" s="118"/>
      <c r="K10" s="117"/>
      <c r="L10" s="76"/>
      <c r="M10" s="76"/>
      <c r="N10" s="118"/>
      <c r="O10" s="117"/>
      <c r="P10" s="76"/>
      <c r="Q10" s="76"/>
      <c r="R10" s="118"/>
      <c r="S10" s="117"/>
      <c r="T10" s="76"/>
      <c r="U10" s="76"/>
      <c r="V10" s="118"/>
      <c r="W10" s="117"/>
      <c r="X10" s="118">
        <f t="shared" si="6"/>
        <v>2</v>
      </c>
      <c r="Y10" s="118">
        <f t="shared" si="6"/>
        <v>2</v>
      </c>
      <c r="Z10" s="118">
        <f t="shared" si="7"/>
        <v>0</v>
      </c>
      <c r="AA10" s="119">
        <f t="shared" si="8"/>
        <v>0</v>
      </c>
    </row>
    <row r="11" spans="1:27" s="10" customFormat="1" ht="90.75" customHeight="1">
      <c r="A11" s="59" t="s">
        <v>5</v>
      </c>
      <c r="B11" s="101" t="s">
        <v>31</v>
      </c>
      <c r="C11" s="102">
        <f>Y11/Y20</f>
        <v>2.2675736961451248E-3</v>
      </c>
      <c r="D11" s="76">
        <v>3</v>
      </c>
      <c r="E11" s="76">
        <v>3</v>
      </c>
      <c r="F11" s="116">
        <f t="shared" si="0"/>
        <v>0</v>
      </c>
      <c r="G11" s="117">
        <f t="shared" si="1"/>
        <v>0</v>
      </c>
      <c r="H11" s="76">
        <v>2</v>
      </c>
      <c r="I11" s="76">
        <v>1</v>
      </c>
      <c r="J11" s="118">
        <f t="shared" si="9"/>
        <v>-1</v>
      </c>
      <c r="K11" s="117">
        <f t="shared" si="10"/>
        <v>-0.5</v>
      </c>
      <c r="L11" s="76"/>
      <c r="M11" s="76"/>
      <c r="N11" s="118">
        <f t="shared" si="11"/>
        <v>0</v>
      </c>
      <c r="O11" s="117" t="e">
        <f t="shared" si="12"/>
        <v>#DIV/0!</v>
      </c>
      <c r="P11" s="76"/>
      <c r="Q11" s="76"/>
      <c r="R11" s="118">
        <f t="shared" si="2"/>
        <v>0</v>
      </c>
      <c r="S11" s="117" t="e">
        <f t="shared" si="3"/>
        <v>#DIV/0!</v>
      </c>
      <c r="T11" s="76"/>
      <c r="U11" s="76"/>
      <c r="V11" s="118"/>
      <c r="W11" s="117"/>
      <c r="X11" s="118">
        <f t="shared" si="6"/>
        <v>5</v>
      </c>
      <c r="Y11" s="118">
        <f t="shared" si="6"/>
        <v>4</v>
      </c>
      <c r="Z11" s="118">
        <f t="shared" si="7"/>
        <v>-1</v>
      </c>
      <c r="AA11" s="119">
        <f t="shared" si="8"/>
        <v>-0.2</v>
      </c>
    </row>
    <row r="12" spans="1:27" s="10" customFormat="1" ht="15">
      <c r="A12" s="59" t="s">
        <v>6</v>
      </c>
      <c r="B12" s="101" t="s">
        <v>7</v>
      </c>
      <c r="C12" s="102">
        <f>Y12/Y20</f>
        <v>8.2199546485260774E-2</v>
      </c>
      <c r="D12" s="76">
        <v>50</v>
      </c>
      <c r="E12" s="76">
        <v>45</v>
      </c>
      <c r="F12" s="116">
        <f t="shared" si="0"/>
        <v>-5</v>
      </c>
      <c r="G12" s="117">
        <f t="shared" si="1"/>
        <v>-0.1</v>
      </c>
      <c r="H12" s="76">
        <v>17</v>
      </c>
      <c r="I12" s="76">
        <v>17</v>
      </c>
      <c r="J12" s="118">
        <f t="shared" si="9"/>
        <v>0</v>
      </c>
      <c r="K12" s="117">
        <f t="shared" si="10"/>
        <v>0</v>
      </c>
      <c r="L12" s="76">
        <v>10</v>
      </c>
      <c r="M12" s="76">
        <v>10</v>
      </c>
      <c r="N12" s="118">
        <f t="shared" si="11"/>
        <v>0</v>
      </c>
      <c r="O12" s="117">
        <f t="shared" si="12"/>
        <v>0</v>
      </c>
      <c r="P12" s="76">
        <v>38</v>
      </c>
      <c r="Q12" s="76">
        <v>33</v>
      </c>
      <c r="R12" s="118">
        <f t="shared" si="2"/>
        <v>-5</v>
      </c>
      <c r="S12" s="117">
        <f t="shared" si="3"/>
        <v>-0.13157894736842105</v>
      </c>
      <c r="T12" s="76">
        <v>40</v>
      </c>
      <c r="U12" s="76">
        <v>40</v>
      </c>
      <c r="V12" s="118">
        <f t="shared" si="4"/>
        <v>0</v>
      </c>
      <c r="W12" s="117">
        <f t="shared" si="5"/>
        <v>0</v>
      </c>
      <c r="X12" s="118">
        <f t="shared" si="6"/>
        <v>155</v>
      </c>
      <c r="Y12" s="118">
        <f t="shared" si="6"/>
        <v>145</v>
      </c>
      <c r="Z12" s="118">
        <f t="shared" si="7"/>
        <v>-10</v>
      </c>
      <c r="AA12" s="119">
        <f t="shared" si="8"/>
        <v>-6.4516129032258063E-2</v>
      </c>
    </row>
    <row r="13" spans="1:27" s="10" customFormat="1" ht="15">
      <c r="A13" s="59" t="s">
        <v>8</v>
      </c>
      <c r="B13" s="101" t="s">
        <v>9</v>
      </c>
      <c r="C13" s="102">
        <f>Y13/Y20</f>
        <v>0.18367346938775511</v>
      </c>
      <c r="D13" s="76">
        <v>142</v>
      </c>
      <c r="E13" s="76">
        <v>130</v>
      </c>
      <c r="F13" s="116">
        <f t="shared" si="0"/>
        <v>-12</v>
      </c>
      <c r="G13" s="117">
        <f t="shared" si="1"/>
        <v>-8.4507042253521125E-2</v>
      </c>
      <c r="H13" s="76">
        <v>54</v>
      </c>
      <c r="I13" s="76">
        <v>50</v>
      </c>
      <c r="J13" s="118">
        <f t="shared" si="9"/>
        <v>-4</v>
      </c>
      <c r="K13" s="117">
        <f t="shared" si="10"/>
        <v>-7.407407407407407E-2</v>
      </c>
      <c r="L13" s="76">
        <v>21</v>
      </c>
      <c r="M13" s="76">
        <v>22</v>
      </c>
      <c r="N13" s="118">
        <f t="shared" si="11"/>
        <v>1</v>
      </c>
      <c r="O13" s="117">
        <f t="shared" si="12"/>
        <v>4.7619047619047616E-2</v>
      </c>
      <c r="P13" s="76">
        <v>98</v>
      </c>
      <c r="Q13" s="76">
        <v>89</v>
      </c>
      <c r="R13" s="118">
        <f t="shared" si="2"/>
        <v>-9</v>
      </c>
      <c r="S13" s="117">
        <f t="shared" si="3"/>
        <v>-9.1836734693877556E-2</v>
      </c>
      <c r="T13" s="76">
        <v>38</v>
      </c>
      <c r="U13" s="76">
        <v>33</v>
      </c>
      <c r="V13" s="118">
        <f t="shared" si="4"/>
        <v>-5</v>
      </c>
      <c r="W13" s="117">
        <f t="shared" si="5"/>
        <v>-0.13157894736842105</v>
      </c>
      <c r="X13" s="118">
        <f t="shared" si="6"/>
        <v>353</v>
      </c>
      <c r="Y13" s="118">
        <f t="shared" si="6"/>
        <v>324</v>
      </c>
      <c r="Z13" s="118">
        <f t="shared" si="7"/>
        <v>-29</v>
      </c>
      <c r="AA13" s="119">
        <f t="shared" si="8"/>
        <v>-8.2152974504249299E-2</v>
      </c>
    </row>
    <row r="14" spans="1:27" s="10" customFormat="1" ht="26.25">
      <c r="A14" s="59" t="s">
        <v>10</v>
      </c>
      <c r="B14" s="101" t="s">
        <v>26</v>
      </c>
      <c r="C14" s="102">
        <f>Y14/Y20</f>
        <v>4.0249433106575964E-2</v>
      </c>
      <c r="D14" s="76">
        <v>24</v>
      </c>
      <c r="E14" s="76">
        <v>23</v>
      </c>
      <c r="F14" s="116">
        <f t="shared" si="0"/>
        <v>-1</v>
      </c>
      <c r="G14" s="117">
        <f t="shared" si="1"/>
        <v>-4.1666666666666664E-2</v>
      </c>
      <c r="H14" s="76">
        <v>14</v>
      </c>
      <c r="I14" s="76">
        <v>11</v>
      </c>
      <c r="J14" s="118">
        <f t="shared" si="9"/>
        <v>-3</v>
      </c>
      <c r="K14" s="117">
        <f t="shared" si="10"/>
        <v>-0.21428571428571427</v>
      </c>
      <c r="L14" s="76">
        <v>11</v>
      </c>
      <c r="M14" s="76">
        <v>10</v>
      </c>
      <c r="N14" s="118">
        <f t="shared" si="11"/>
        <v>-1</v>
      </c>
      <c r="O14" s="117">
        <f t="shared" si="12"/>
        <v>-9.0909090909090912E-2</v>
      </c>
      <c r="P14" s="76">
        <v>17</v>
      </c>
      <c r="Q14" s="76">
        <v>18</v>
      </c>
      <c r="R14" s="118">
        <f t="shared" si="2"/>
        <v>1</v>
      </c>
      <c r="S14" s="117">
        <f t="shared" si="3"/>
        <v>5.8823529411764705E-2</v>
      </c>
      <c r="T14" s="76">
        <v>10</v>
      </c>
      <c r="U14" s="76">
        <v>9</v>
      </c>
      <c r="V14" s="118">
        <f t="shared" si="4"/>
        <v>-1</v>
      </c>
      <c r="W14" s="117">
        <f t="shared" si="5"/>
        <v>-0.1</v>
      </c>
      <c r="X14" s="118">
        <f t="shared" si="6"/>
        <v>76</v>
      </c>
      <c r="Y14" s="118">
        <f t="shared" si="6"/>
        <v>71</v>
      </c>
      <c r="Z14" s="118">
        <f t="shared" si="7"/>
        <v>-5</v>
      </c>
      <c r="AA14" s="119">
        <f t="shared" si="8"/>
        <v>-6.5789473684210523E-2</v>
      </c>
    </row>
    <row r="15" spans="1:27" s="10" customFormat="1" ht="36.75" customHeight="1">
      <c r="A15" s="59" t="s">
        <v>30</v>
      </c>
      <c r="B15" s="101" t="s">
        <v>27</v>
      </c>
      <c r="C15" s="102">
        <f>Y15/Y20</f>
        <v>0.11337868480725624</v>
      </c>
      <c r="D15" s="76">
        <v>30</v>
      </c>
      <c r="E15" s="76">
        <v>28</v>
      </c>
      <c r="F15" s="116">
        <f t="shared" si="0"/>
        <v>-2</v>
      </c>
      <c r="G15" s="117">
        <f t="shared" si="1"/>
        <v>-6.6666666666666666E-2</v>
      </c>
      <c r="H15" s="76">
        <v>50</v>
      </c>
      <c r="I15" s="76">
        <v>42</v>
      </c>
      <c r="J15" s="118">
        <f t="shared" si="9"/>
        <v>-8</v>
      </c>
      <c r="K15" s="117">
        <f t="shared" si="10"/>
        <v>-0.16</v>
      </c>
      <c r="L15" s="76">
        <v>69</v>
      </c>
      <c r="M15" s="76">
        <v>59</v>
      </c>
      <c r="N15" s="118">
        <f t="shared" si="11"/>
        <v>-10</v>
      </c>
      <c r="O15" s="117">
        <f t="shared" si="12"/>
        <v>-0.14492753623188406</v>
      </c>
      <c r="P15" s="76">
        <v>40</v>
      </c>
      <c r="Q15" s="76">
        <v>29</v>
      </c>
      <c r="R15" s="118">
        <f t="shared" si="2"/>
        <v>-11</v>
      </c>
      <c r="S15" s="117">
        <f t="shared" si="3"/>
        <v>-0.27500000000000002</v>
      </c>
      <c r="T15" s="76">
        <v>51</v>
      </c>
      <c r="U15" s="76">
        <v>42</v>
      </c>
      <c r="V15" s="118">
        <f t="shared" si="4"/>
        <v>-9</v>
      </c>
      <c r="W15" s="117">
        <f t="shared" si="5"/>
        <v>-0.17647058823529413</v>
      </c>
      <c r="X15" s="118">
        <f t="shared" si="6"/>
        <v>240</v>
      </c>
      <c r="Y15" s="118">
        <f t="shared" si="6"/>
        <v>200</v>
      </c>
      <c r="Z15" s="118">
        <f t="shared" si="7"/>
        <v>-40</v>
      </c>
      <c r="AA15" s="119">
        <f t="shared" si="8"/>
        <v>-0.16666666666666666</v>
      </c>
    </row>
    <row r="16" spans="1:27" s="10" customFormat="1" ht="27" customHeight="1">
      <c r="A16" s="59" t="s">
        <v>36</v>
      </c>
      <c r="B16" s="101" t="s">
        <v>37</v>
      </c>
      <c r="C16" s="102">
        <f>Y16/Y20</f>
        <v>2.3809523809523808E-2</v>
      </c>
      <c r="D16" s="76">
        <v>29</v>
      </c>
      <c r="E16" s="76">
        <v>28</v>
      </c>
      <c r="F16" s="116">
        <f t="shared" si="0"/>
        <v>-1</v>
      </c>
      <c r="G16" s="117">
        <f t="shared" si="1"/>
        <v>-3.4482758620689655E-2</v>
      </c>
      <c r="H16" s="76">
        <v>6</v>
      </c>
      <c r="I16" s="76">
        <v>5</v>
      </c>
      <c r="J16" s="118">
        <f t="shared" si="9"/>
        <v>-1</v>
      </c>
      <c r="K16" s="117">
        <f t="shared" si="10"/>
        <v>-0.16666666666666666</v>
      </c>
      <c r="L16" s="76">
        <v>1</v>
      </c>
      <c r="M16" s="76">
        <v>2</v>
      </c>
      <c r="N16" s="118">
        <f t="shared" si="11"/>
        <v>1</v>
      </c>
      <c r="O16" s="117">
        <f t="shared" si="12"/>
        <v>1</v>
      </c>
      <c r="P16" s="76">
        <v>2</v>
      </c>
      <c r="Q16" s="76">
        <v>3</v>
      </c>
      <c r="R16" s="118">
        <f t="shared" si="2"/>
        <v>1</v>
      </c>
      <c r="S16" s="117">
        <f t="shared" si="3"/>
        <v>0.5</v>
      </c>
      <c r="T16" s="76">
        <v>4</v>
      </c>
      <c r="U16" s="76">
        <v>4</v>
      </c>
      <c r="V16" s="118">
        <f t="shared" si="4"/>
        <v>0</v>
      </c>
      <c r="W16" s="117">
        <f t="shared" si="5"/>
        <v>0</v>
      </c>
      <c r="X16" s="118">
        <f t="shared" si="6"/>
        <v>42</v>
      </c>
      <c r="Y16" s="118">
        <f t="shared" si="6"/>
        <v>42</v>
      </c>
      <c r="Z16" s="118">
        <f t="shared" si="7"/>
        <v>0</v>
      </c>
      <c r="AA16" s="119">
        <f t="shared" si="8"/>
        <v>0</v>
      </c>
    </row>
    <row r="17" spans="1:27" s="10" customFormat="1" ht="39">
      <c r="A17" s="59" t="s">
        <v>11</v>
      </c>
      <c r="B17" s="101" t="s">
        <v>32</v>
      </c>
      <c r="C17" s="102">
        <f>Y17/Y20</f>
        <v>6.5759637188208611E-2</v>
      </c>
      <c r="D17" s="76">
        <v>58</v>
      </c>
      <c r="E17" s="76">
        <v>58</v>
      </c>
      <c r="F17" s="116">
        <f t="shared" si="0"/>
        <v>0</v>
      </c>
      <c r="G17" s="117">
        <f t="shared" si="1"/>
        <v>0</v>
      </c>
      <c r="H17" s="76">
        <v>16</v>
      </c>
      <c r="I17" s="76">
        <v>14</v>
      </c>
      <c r="J17" s="118">
        <f t="shared" si="9"/>
        <v>-2</v>
      </c>
      <c r="K17" s="117">
        <f t="shared" si="10"/>
        <v>-0.125</v>
      </c>
      <c r="L17" s="76">
        <v>3</v>
      </c>
      <c r="M17" s="76">
        <v>4</v>
      </c>
      <c r="N17" s="118">
        <f t="shared" si="11"/>
        <v>1</v>
      </c>
      <c r="O17" s="117">
        <f t="shared" si="12"/>
        <v>0.33333333333333331</v>
      </c>
      <c r="P17" s="76">
        <v>33</v>
      </c>
      <c r="Q17" s="76">
        <v>29</v>
      </c>
      <c r="R17" s="118">
        <f t="shared" si="2"/>
        <v>-4</v>
      </c>
      <c r="S17" s="117">
        <f t="shared" si="3"/>
        <v>-0.12121212121212122</v>
      </c>
      <c r="T17" s="76">
        <v>12</v>
      </c>
      <c r="U17" s="76">
        <v>11</v>
      </c>
      <c r="V17" s="118">
        <f t="shared" si="4"/>
        <v>-1</v>
      </c>
      <c r="W17" s="117">
        <f t="shared" si="5"/>
        <v>-8.3333333333333329E-2</v>
      </c>
      <c r="X17" s="118">
        <f t="shared" si="6"/>
        <v>122</v>
      </c>
      <c r="Y17" s="118">
        <f t="shared" si="6"/>
        <v>116</v>
      </c>
      <c r="Z17" s="118">
        <f t="shared" si="7"/>
        <v>-6</v>
      </c>
      <c r="AA17" s="119">
        <f t="shared" si="8"/>
        <v>-4.9180327868852458E-2</v>
      </c>
    </row>
    <row r="18" spans="1:27" s="10" customFormat="1" ht="15">
      <c r="A18" s="60"/>
      <c r="B18" s="103" t="s">
        <v>28</v>
      </c>
      <c r="C18" s="102">
        <f>Y18/Y20</f>
        <v>0.25396825396825395</v>
      </c>
      <c r="D18" s="76">
        <v>212</v>
      </c>
      <c r="E18" s="76">
        <v>201</v>
      </c>
      <c r="F18" s="116">
        <f t="shared" si="0"/>
        <v>-11</v>
      </c>
      <c r="G18" s="117">
        <f t="shared" si="1"/>
        <v>-5.1886792452830191E-2</v>
      </c>
      <c r="H18" s="76">
        <v>85</v>
      </c>
      <c r="I18" s="76">
        <v>76</v>
      </c>
      <c r="J18" s="118">
        <f t="shared" si="9"/>
        <v>-9</v>
      </c>
      <c r="K18" s="117">
        <f t="shared" si="10"/>
        <v>-0.10588235294117647</v>
      </c>
      <c r="L18" s="76">
        <v>26</v>
      </c>
      <c r="M18" s="76">
        <v>19</v>
      </c>
      <c r="N18" s="118">
        <f t="shared" si="11"/>
        <v>-7</v>
      </c>
      <c r="O18" s="117">
        <f t="shared" si="12"/>
        <v>-0.26923076923076922</v>
      </c>
      <c r="P18" s="76">
        <v>104</v>
      </c>
      <c r="Q18" s="76">
        <v>95</v>
      </c>
      <c r="R18" s="118">
        <f t="shared" si="2"/>
        <v>-9</v>
      </c>
      <c r="S18" s="117">
        <f t="shared" si="3"/>
        <v>-8.6538461538461536E-2</v>
      </c>
      <c r="T18" s="76">
        <v>62</v>
      </c>
      <c r="U18" s="76">
        <v>57</v>
      </c>
      <c r="V18" s="118">
        <f t="shared" si="4"/>
        <v>-5</v>
      </c>
      <c r="W18" s="117">
        <f t="shared" si="5"/>
        <v>-8.0645161290322578E-2</v>
      </c>
      <c r="X18" s="118">
        <f t="shared" si="6"/>
        <v>489</v>
      </c>
      <c r="Y18" s="118">
        <f t="shared" si="6"/>
        <v>448</v>
      </c>
      <c r="Z18" s="118">
        <f t="shared" si="7"/>
        <v>-41</v>
      </c>
      <c r="AA18" s="119">
        <f t="shared" si="8"/>
        <v>-8.3844580777096112E-2</v>
      </c>
    </row>
    <row r="19" spans="1:27" s="10" customFormat="1" ht="15">
      <c r="A19" s="59" t="s">
        <v>12</v>
      </c>
      <c r="B19" s="104" t="s">
        <v>13</v>
      </c>
      <c r="C19" s="128">
        <f>Y19/Y20</f>
        <v>0.15702947845804988</v>
      </c>
      <c r="D19">
        <v>84</v>
      </c>
      <c r="E19" s="195">
        <v>80</v>
      </c>
      <c r="F19" s="169">
        <f t="shared" si="0"/>
        <v>-4</v>
      </c>
      <c r="G19" s="162">
        <f t="shared" si="1"/>
        <v>-4.7619047619047616E-2</v>
      </c>
      <c r="H19">
        <v>37</v>
      </c>
      <c r="I19" s="195">
        <v>36</v>
      </c>
      <c r="J19" s="163">
        <f t="shared" si="9"/>
        <v>-1</v>
      </c>
      <c r="K19" s="162">
        <f t="shared" si="10"/>
        <v>-2.7027027027027029E-2</v>
      </c>
      <c r="L19">
        <v>3</v>
      </c>
      <c r="M19" s="195">
        <v>3</v>
      </c>
      <c r="N19" s="163">
        <f t="shared" si="11"/>
        <v>0</v>
      </c>
      <c r="O19" s="162">
        <f t="shared" si="12"/>
        <v>0</v>
      </c>
      <c r="P19">
        <v>64</v>
      </c>
      <c r="Q19" s="195">
        <v>63</v>
      </c>
      <c r="R19" s="163">
        <f t="shared" si="2"/>
        <v>-1</v>
      </c>
      <c r="S19" s="162">
        <f t="shared" si="3"/>
        <v>-1.5625E-2</v>
      </c>
      <c r="T19">
        <v>93</v>
      </c>
      <c r="U19" s="195">
        <v>95</v>
      </c>
      <c r="V19" s="163">
        <f t="shared" si="4"/>
        <v>2</v>
      </c>
      <c r="W19" s="162">
        <f t="shared" si="5"/>
        <v>2.1505376344086023E-2</v>
      </c>
      <c r="X19" s="118">
        <f t="shared" si="6"/>
        <v>281</v>
      </c>
      <c r="Y19" s="118">
        <f t="shared" si="6"/>
        <v>277</v>
      </c>
      <c r="Z19" s="118">
        <f t="shared" si="7"/>
        <v>-4</v>
      </c>
      <c r="AA19" s="119">
        <f t="shared" si="8"/>
        <v>-1.4234875444839857E-2</v>
      </c>
    </row>
    <row r="20" spans="1:27" s="10" customFormat="1" ht="13.5" thickBot="1">
      <c r="A20" s="61"/>
      <c r="B20" s="62" t="s">
        <v>14</v>
      </c>
      <c r="C20" s="63">
        <f>Y20/Y20</f>
        <v>1</v>
      </c>
      <c r="D20" s="110">
        <f>SUM(D7:D19)</f>
        <v>701</v>
      </c>
      <c r="E20" s="110">
        <f>SUM(E7:E19)</f>
        <v>659</v>
      </c>
      <c r="F20" s="111">
        <f t="shared" si="0"/>
        <v>-42</v>
      </c>
      <c r="G20" s="112">
        <f t="shared" si="1"/>
        <v>-5.9914407988587728E-2</v>
      </c>
      <c r="H20" s="110">
        <f>SUM(H7:H19)</f>
        <v>305</v>
      </c>
      <c r="I20" s="110">
        <f>SUM(I7:I19)</f>
        <v>274</v>
      </c>
      <c r="J20" s="111">
        <f>I20-H20</f>
        <v>-31</v>
      </c>
      <c r="K20" s="113">
        <f>J20/H20</f>
        <v>-0.10163934426229508</v>
      </c>
      <c r="L20" s="110">
        <f>SUM(L7:L19)</f>
        <v>149</v>
      </c>
      <c r="M20" s="110">
        <f>SUM(M7:M19)</f>
        <v>134</v>
      </c>
      <c r="N20" s="111">
        <f t="shared" si="11"/>
        <v>-15</v>
      </c>
      <c r="O20" s="113">
        <f>N20/L20</f>
        <v>-0.10067114093959731</v>
      </c>
      <c r="P20" s="110">
        <f>SUM(P7:P19)</f>
        <v>433</v>
      </c>
      <c r="Q20" s="110">
        <f>SUM(Q7:Q19)</f>
        <v>394</v>
      </c>
      <c r="R20" s="111">
        <f>Q20-P20</f>
        <v>-39</v>
      </c>
      <c r="S20" s="113">
        <f>R20/P20</f>
        <v>-9.0069284064665134E-2</v>
      </c>
      <c r="T20" s="110">
        <f>SUM(T7:T19)</f>
        <v>323</v>
      </c>
      <c r="U20" s="110">
        <f>SUM(U7:U19)</f>
        <v>303</v>
      </c>
      <c r="V20" s="111">
        <f>U20-T20</f>
        <v>-20</v>
      </c>
      <c r="W20" s="113">
        <f>V20/T20</f>
        <v>-6.1919504643962849E-2</v>
      </c>
      <c r="X20" s="114">
        <f>D20+H20+L20+P20+T20</f>
        <v>1911</v>
      </c>
      <c r="Y20" s="114">
        <f t="shared" si="6"/>
        <v>1764</v>
      </c>
      <c r="Z20" s="114">
        <f>Y20-X20</f>
        <v>-147</v>
      </c>
      <c r="AA20" s="115">
        <f>Z20/X20</f>
        <v>-7.6923076923076927E-2</v>
      </c>
    </row>
    <row r="21" spans="1:27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</row>
    <row r="22" spans="1:27">
      <c r="A22" s="5"/>
      <c r="B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8"/>
      <c r="X22" s="4"/>
      <c r="Y22" s="4"/>
      <c r="Z22" s="4"/>
    </row>
  </sheetData>
  <mergeCells count="15">
    <mergeCell ref="X4:AA4"/>
    <mergeCell ref="D4:W4"/>
    <mergeCell ref="T5:W5"/>
    <mergeCell ref="A21:Z21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20"/>
  <sheetViews>
    <sheetView topLeftCell="A3" workbookViewId="0">
      <selection activeCell="P23" sqref="P23"/>
    </sheetView>
  </sheetViews>
  <sheetFormatPr defaultRowHeight="15"/>
  <cols>
    <col min="1" max="1" width="2.42578125" customWidth="1"/>
    <col min="2" max="2" width="38.5703125" customWidth="1"/>
    <col min="3" max="3" width="8.7109375" customWidth="1"/>
    <col min="4" max="4" width="7.7109375" customWidth="1"/>
    <col min="5" max="5" width="8.140625" customWidth="1"/>
    <col min="6" max="6" width="8" customWidth="1"/>
    <col min="7" max="7" width="7.5703125" customWidth="1"/>
    <col min="8" max="8" width="7.28515625" customWidth="1"/>
    <col min="9" max="9" width="6.85546875" customWidth="1"/>
    <col min="10" max="10" width="7" customWidth="1"/>
    <col min="11" max="12" width="6.42578125" customWidth="1"/>
    <col min="13" max="13" width="7.140625" customWidth="1"/>
    <col min="14" max="14" width="8" customWidth="1"/>
  </cols>
  <sheetData>
    <row r="3" spans="2:30" s="34" customFormat="1" ht="12.75">
      <c r="B3" s="33" t="s">
        <v>100</v>
      </c>
      <c r="D3" s="35"/>
      <c r="E3" s="35"/>
      <c r="F3" s="35"/>
      <c r="G3" s="35"/>
      <c r="H3" s="35"/>
      <c r="I3" s="36"/>
      <c r="J3" s="35"/>
      <c r="K3" s="35"/>
      <c r="L3" s="35"/>
      <c r="O3" s="35"/>
      <c r="P3" s="35"/>
      <c r="Q3" s="35"/>
      <c r="R3" s="35"/>
      <c r="S3" s="35"/>
      <c r="T3" s="35"/>
      <c r="W3" s="37"/>
      <c r="X3" s="37"/>
      <c r="Y3" s="37"/>
      <c r="Z3" s="37"/>
      <c r="AA3" s="37"/>
    </row>
    <row r="4" spans="2:30" s="34" customFormat="1" ht="12.75">
      <c r="B4" s="33" t="s">
        <v>139</v>
      </c>
      <c r="C4" s="38"/>
      <c r="D4" s="33"/>
      <c r="E4" s="33"/>
      <c r="F4" s="33"/>
      <c r="G4" s="33"/>
      <c r="H4" s="33"/>
      <c r="I4" s="39"/>
      <c r="W4" s="37"/>
      <c r="X4" s="37"/>
      <c r="Y4" s="37"/>
      <c r="Z4" s="37"/>
      <c r="AA4" s="37"/>
    </row>
    <row r="5" spans="2:30" s="8" customFormat="1" ht="13.5" thickBot="1">
      <c r="B5" s="99"/>
      <c r="C5" s="7"/>
      <c r="D5" s="27"/>
      <c r="E5" s="27"/>
      <c r="F5" s="27"/>
      <c r="G5" s="27"/>
      <c r="H5" s="27"/>
      <c r="I5" s="30"/>
      <c r="W5" s="26"/>
      <c r="X5" s="26"/>
      <c r="Y5" s="26"/>
      <c r="Z5" s="26"/>
      <c r="AA5" s="26"/>
    </row>
    <row r="6" spans="2:30" s="8" customFormat="1" ht="12.75">
      <c r="B6" s="172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4"/>
    </row>
    <row r="7" spans="2:30" s="8" customFormat="1">
      <c r="B7" s="68"/>
      <c r="C7" s="226" t="s">
        <v>65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7"/>
      <c r="AD7" s="8" t="s">
        <v>43</v>
      </c>
    </row>
    <row r="8" spans="2:30" s="8" customFormat="1">
      <c r="B8" s="67" t="s">
        <v>66</v>
      </c>
      <c r="C8" s="228" t="s">
        <v>53</v>
      </c>
      <c r="D8" s="228"/>
      <c r="E8" s="228" t="s">
        <v>54</v>
      </c>
      <c r="F8" s="228"/>
      <c r="G8" s="228" t="s">
        <v>55</v>
      </c>
      <c r="H8" s="228"/>
      <c r="I8" s="228" t="s">
        <v>56</v>
      </c>
      <c r="J8" s="228"/>
      <c r="K8" s="228" t="s">
        <v>57</v>
      </c>
      <c r="L8" s="228"/>
      <c r="M8" s="228" t="s">
        <v>19</v>
      </c>
      <c r="N8" s="229"/>
      <c r="AD8" s="8" t="s">
        <v>35</v>
      </c>
    </row>
    <row r="9" spans="2:30" s="8" customFormat="1">
      <c r="B9" s="68"/>
      <c r="C9" s="65" t="s">
        <v>34</v>
      </c>
      <c r="D9" s="65" t="s">
        <v>23</v>
      </c>
      <c r="E9" s="65" t="s">
        <v>34</v>
      </c>
      <c r="F9" s="65" t="s">
        <v>23</v>
      </c>
      <c r="G9" s="65" t="s">
        <v>34</v>
      </c>
      <c r="H9" s="65" t="s">
        <v>23</v>
      </c>
      <c r="I9" s="65" t="s">
        <v>34</v>
      </c>
      <c r="J9" s="65" t="s">
        <v>23</v>
      </c>
      <c r="K9" s="65" t="s">
        <v>34</v>
      </c>
      <c r="L9" s="65" t="s">
        <v>23</v>
      </c>
      <c r="M9" s="65" t="s">
        <v>34</v>
      </c>
      <c r="N9" s="69" t="s">
        <v>23</v>
      </c>
      <c r="AD9" s="28" t="s">
        <v>38</v>
      </c>
    </row>
    <row r="10" spans="2:30" s="8" customFormat="1">
      <c r="B10" s="239" t="s">
        <v>105</v>
      </c>
      <c r="C10" s="76">
        <v>6</v>
      </c>
      <c r="D10" s="50">
        <f>C10/C19</f>
        <v>9.104704097116844E-3</v>
      </c>
      <c r="E10" s="76">
        <v>1</v>
      </c>
      <c r="F10" s="50">
        <f>E10/E19</f>
        <v>3.6496350364963502E-3</v>
      </c>
      <c r="G10" s="76"/>
      <c r="H10" s="50"/>
      <c r="I10" s="76">
        <v>7</v>
      </c>
      <c r="J10" s="50">
        <f>I10/I19</f>
        <v>1.7766497461928935E-2</v>
      </c>
      <c r="K10" s="76">
        <v>2</v>
      </c>
      <c r="L10" s="50">
        <f>K10/K19</f>
        <v>6.6006600660066007E-3</v>
      </c>
      <c r="M10" s="51">
        <f t="shared" ref="M10:M18" si="0">C10+E10+G10+I10+K10</f>
        <v>16</v>
      </c>
      <c r="N10" s="45">
        <f>M10/M19</f>
        <v>9.0702947845804991E-3</v>
      </c>
      <c r="AD10" s="28"/>
    </row>
    <row r="11" spans="2:30" s="8" customFormat="1">
      <c r="B11" s="240" t="s">
        <v>58</v>
      </c>
      <c r="C11" s="76">
        <v>22</v>
      </c>
      <c r="D11" s="50">
        <f>C11/C19</f>
        <v>3.3383915022761758E-2</v>
      </c>
      <c r="E11" s="76">
        <v>15</v>
      </c>
      <c r="F11" s="50">
        <f>E11/E19</f>
        <v>5.4744525547445258E-2</v>
      </c>
      <c r="G11" s="76">
        <v>12</v>
      </c>
      <c r="H11" s="50">
        <f>G11/G19</f>
        <v>8.9552238805970144E-2</v>
      </c>
      <c r="I11" s="76">
        <v>10</v>
      </c>
      <c r="J11" s="50">
        <f>I11/I19</f>
        <v>2.5380710659898477E-2</v>
      </c>
      <c r="K11" s="76">
        <v>8</v>
      </c>
      <c r="L11" s="50">
        <f>K11/K19</f>
        <v>2.6402640264026403E-2</v>
      </c>
      <c r="M11" s="51">
        <f t="shared" si="0"/>
        <v>67</v>
      </c>
      <c r="N11" s="45">
        <f>M11/M19</f>
        <v>3.7981859410430842E-2</v>
      </c>
      <c r="AD11" s="8" t="s">
        <v>39</v>
      </c>
    </row>
    <row r="12" spans="2:30" s="8" customFormat="1">
      <c r="B12" s="240" t="s">
        <v>59</v>
      </c>
      <c r="C12" s="76">
        <v>3</v>
      </c>
      <c r="D12" s="50">
        <f>C12/C19</f>
        <v>4.552352048558422E-3</v>
      </c>
      <c r="E12" s="76">
        <v>3</v>
      </c>
      <c r="F12" s="50">
        <f>E12/E19</f>
        <v>1.0948905109489052E-2</v>
      </c>
      <c r="G12" s="76">
        <v>1</v>
      </c>
      <c r="H12" s="50">
        <f>G12/G19</f>
        <v>7.462686567164179E-3</v>
      </c>
      <c r="I12" s="76">
        <v>1</v>
      </c>
      <c r="J12" s="50">
        <f>I12/I19</f>
        <v>2.5380710659898475E-3</v>
      </c>
      <c r="K12" s="76">
        <v>2</v>
      </c>
      <c r="L12" s="50">
        <f>K12/K19</f>
        <v>6.6006600660066007E-3</v>
      </c>
      <c r="M12" s="51">
        <f t="shared" si="0"/>
        <v>10</v>
      </c>
      <c r="N12" s="45">
        <f>M12/M19</f>
        <v>5.6689342403628117E-3</v>
      </c>
    </row>
    <row r="13" spans="2:30" s="8" customFormat="1">
      <c r="B13" s="240" t="s">
        <v>60</v>
      </c>
      <c r="C13" s="76">
        <v>578</v>
      </c>
      <c r="D13" s="50">
        <f>C13/C19</f>
        <v>0.87708649468892264</v>
      </c>
      <c r="E13" s="76">
        <v>224</v>
      </c>
      <c r="F13" s="50">
        <f>E13/E19</f>
        <v>0.81751824817518248</v>
      </c>
      <c r="G13" s="76">
        <v>95</v>
      </c>
      <c r="H13" s="50">
        <f>G13/G19</f>
        <v>0.70895522388059706</v>
      </c>
      <c r="I13" s="76">
        <v>318</v>
      </c>
      <c r="J13" s="50">
        <f>I13/I19</f>
        <v>0.80710659898477155</v>
      </c>
      <c r="K13" s="76">
        <v>181</v>
      </c>
      <c r="L13" s="50">
        <f>K13/K19</f>
        <v>0.59735973597359737</v>
      </c>
      <c r="M13" s="51">
        <f t="shared" si="0"/>
        <v>1396</v>
      </c>
      <c r="N13" s="45">
        <f>M13/M19</f>
        <v>0.79138321995464855</v>
      </c>
      <c r="AD13" s="8" t="s">
        <v>40</v>
      </c>
    </row>
    <row r="14" spans="2:30" s="8" customFormat="1">
      <c r="B14" s="240" t="s">
        <v>106</v>
      </c>
      <c r="C14" s="76"/>
      <c r="D14" s="50"/>
      <c r="E14" s="76"/>
      <c r="F14" s="50"/>
      <c r="G14" s="76"/>
      <c r="H14" s="50"/>
      <c r="I14" s="76">
        <v>1</v>
      </c>
      <c r="J14" s="50">
        <f>I14/I19</f>
        <v>2.5380710659898475E-3</v>
      </c>
      <c r="K14" s="76">
        <v>1</v>
      </c>
      <c r="L14" s="50">
        <f>K14/K19</f>
        <v>3.3003300330033004E-3</v>
      </c>
      <c r="M14" s="51">
        <f t="shared" si="0"/>
        <v>2</v>
      </c>
      <c r="N14" s="45">
        <f>M14/M19</f>
        <v>1.1337868480725624E-3</v>
      </c>
    </row>
    <row r="15" spans="2:30" s="8" customFormat="1">
      <c r="B15" s="240" t="s">
        <v>61</v>
      </c>
      <c r="C15" s="76">
        <v>23</v>
      </c>
      <c r="D15" s="50">
        <f>C15/C19</f>
        <v>3.490136570561457E-2</v>
      </c>
      <c r="E15" s="76">
        <v>21</v>
      </c>
      <c r="F15" s="50">
        <f>E15/E19</f>
        <v>7.6642335766423361E-2</v>
      </c>
      <c r="G15" s="76">
        <v>25</v>
      </c>
      <c r="H15" s="50">
        <f>G15/G19</f>
        <v>0.18656716417910449</v>
      </c>
      <c r="I15" s="76">
        <v>24</v>
      </c>
      <c r="J15" s="50">
        <f>I15/I19</f>
        <v>6.0913705583756347E-2</v>
      </c>
      <c r="K15" s="76">
        <v>18</v>
      </c>
      <c r="L15" s="50">
        <f>K15/K19</f>
        <v>5.9405940594059403E-2</v>
      </c>
      <c r="M15" s="51">
        <f t="shared" si="0"/>
        <v>111</v>
      </c>
      <c r="N15" s="45">
        <f>M15/M19</f>
        <v>6.2925170068027211E-2</v>
      </c>
      <c r="AD15" s="8" t="s">
        <v>41</v>
      </c>
    </row>
    <row r="16" spans="2:30" s="8" customFormat="1">
      <c r="B16" s="240" t="s">
        <v>62</v>
      </c>
      <c r="C16" s="76">
        <v>16</v>
      </c>
      <c r="D16" s="50">
        <f>C16/C19</f>
        <v>2.4279210925644917E-2</v>
      </c>
      <c r="E16" s="76">
        <v>6</v>
      </c>
      <c r="F16" s="50">
        <f>E16/E19</f>
        <v>2.1897810218978103E-2</v>
      </c>
      <c r="G16" s="76"/>
      <c r="H16" s="50"/>
      <c r="I16" s="76">
        <v>29</v>
      </c>
      <c r="J16" s="50">
        <f>I16/I19</f>
        <v>7.3604060913705582E-2</v>
      </c>
      <c r="K16" s="76">
        <v>85</v>
      </c>
      <c r="L16" s="50">
        <f>K16/K19</f>
        <v>0.28052805280528054</v>
      </c>
      <c r="M16" s="51">
        <f t="shared" si="0"/>
        <v>136</v>
      </c>
      <c r="N16" s="45">
        <f>M16/M19</f>
        <v>7.7097505668934238E-2</v>
      </c>
    </row>
    <row r="17" spans="2:30" s="8" customFormat="1">
      <c r="B17" s="240" t="s">
        <v>63</v>
      </c>
      <c r="C17" s="76">
        <v>11</v>
      </c>
      <c r="D17" s="50">
        <f>C17/C19</f>
        <v>1.6691957511380879E-2</v>
      </c>
      <c r="E17" s="76">
        <v>4</v>
      </c>
      <c r="F17" s="50">
        <f>E17/E19</f>
        <v>1.4598540145985401E-2</v>
      </c>
      <c r="G17" s="76">
        <v>1</v>
      </c>
      <c r="H17" s="50">
        <f>G17/G19</f>
        <v>7.462686567164179E-3</v>
      </c>
      <c r="I17" s="76">
        <v>4</v>
      </c>
      <c r="J17" s="50">
        <f>I17/I19</f>
        <v>1.015228426395939E-2</v>
      </c>
      <c r="K17" s="76">
        <v>6</v>
      </c>
      <c r="L17" s="50">
        <f>K17/K19</f>
        <v>1.9801980198019802E-2</v>
      </c>
      <c r="M17" s="51">
        <f t="shared" si="0"/>
        <v>26</v>
      </c>
      <c r="N17" s="45">
        <f>M17/M19</f>
        <v>1.4739229024943311E-2</v>
      </c>
    </row>
    <row r="18" spans="2:30" s="8" customFormat="1">
      <c r="B18" s="168" t="s">
        <v>64</v>
      </c>
      <c r="C18" s="76"/>
      <c r="D18" s="50"/>
      <c r="E18" s="76"/>
      <c r="F18" s="50"/>
      <c r="G18" s="76"/>
      <c r="H18" s="50"/>
      <c r="I18" s="76"/>
      <c r="J18" s="50"/>
      <c r="K18" s="76"/>
      <c r="L18" s="50"/>
      <c r="M18" s="51">
        <f t="shared" si="0"/>
        <v>0</v>
      </c>
      <c r="N18" s="45">
        <f>M18/M19</f>
        <v>0</v>
      </c>
      <c r="AD18" s="8" t="s">
        <v>42</v>
      </c>
    </row>
    <row r="19" spans="2:30" s="40" customFormat="1" ht="15.75" thickBot="1">
      <c r="B19" s="70" t="s">
        <v>14</v>
      </c>
      <c r="C19" s="71">
        <f>SUM(C10:C18)</f>
        <v>659</v>
      </c>
      <c r="D19" s="72">
        <f>C19/C19</f>
        <v>1</v>
      </c>
      <c r="E19" s="71">
        <f>SUM(E10:E18)</f>
        <v>274</v>
      </c>
      <c r="F19" s="72">
        <f>E19/E19</f>
        <v>1</v>
      </c>
      <c r="G19" s="71">
        <f>SUM(G10:G18)</f>
        <v>134</v>
      </c>
      <c r="H19" s="72">
        <f>G19/G19</f>
        <v>1</v>
      </c>
      <c r="I19" s="71">
        <f>SUM(I10:I18)</f>
        <v>394</v>
      </c>
      <c r="J19" s="72">
        <f>I19/I19</f>
        <v>1</v>
      </c>
      <c r="K19" s="71">
        <f>SUM(K10:K18)</f>
        <v>303</v>
      </c>
      <c r="L19" s="72">
        <f>K19/K19</f>
        <v>1</v>
      </c>
      <c r="M19" s="71">
        <f>SUM(M10:M18)</f>
        <v>1764</v>
      </c>
      <c r="N19" s="73">
        <f>M19/M19</f>
        <v>1</v>
      </c>
    </row>
    <row r="20" spans="2:30" ht="23.25" customHeight="1">
      <c r="B20" s="64"/>
    </row>
  </sheetData>
  <mergeCells count="7">
    <mergeCell ref="C7:N7"/>
    <mergeCell ref="C8:D8"/>
    <mergeCell ref="E8:F8"/>
    <mergeCell ref="M8:N8"/>
    <mergeCell ref="G8:H8"/>
    <mergeCell ref="I8:J8"/>
    <mergeCell ref="K8:L8"/>
  </mergeCells>
  <phoneticPr fontId="3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tabSelected="1" zoomScaleNormal="100" workbookViewId="0">
      <selection activeCell="M29" sqref="M29"/>
    </sheetView>
  </sheetViews>
  <sheetFormatPr defaultRowHeight="15"/>
  <cols>
    <col min="1" max="1" width="2.140625" customWidth="1"/>
    <col min="2" max="2" width="8.5703125" style="41" customWidth="1"/>
    <col min="3" max="3" width="5.85546875" style="41" customWidth="1"/>
    <col min="4" max="4" width="7" style="41" customWidth="1"/>
    <col min="5" max="5" width="6.28515625" style="41" customWidth="1"/>
    <col min="6" max="6" width="7.5703125" style="41" customWidth="1"/>
    <col min="7" max="7" width="5.28515625" style="41" customWidth="1"/>
    <col min="8" max="8" width="7.42578125" style="41" customWidth="1"/>
    <col min="9" max="9" width="6" style="41" customWidth="1"/>
    <col min="10" max="10" width="7.28515625" style="41" customWidth="1"/>
    <col min="11" max="11" width="6" style="41" customWidth="1"/>
    <col min="12" max="12" width="6.5703125" style="41" customWidth="1"/>
    <col min="13" max="13" width="6.85546875" style="41" customWidth="1"/>
    <col min="14" max="14" width="7.28515625" style="41" customWidth="1"/>
    <col min="15" max="15" width="7" style="41" customWidth="1"/>
    <col min="16" max="16" width="7.140625" customWidth="1"/>
  </cols>
  <sheetData>
    <row r="1" spans="1:29" ht="5.25" customHeight="1" thickBot="1"/>
    <row r="2" spans="1:29" s="34" customFormat="1" ht="15" customHeight="1">
      <c r="B2" s="230" t="s">
        <v>101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3"/>
      <c r="O2" s="35"/>
      <c r="Q2" s="35"/>
      <c r="R2" s="35"/>
      <c r="S2" s="35"/>
      <c r="T2" s="35"/>
      <c r="U2" s="35"/>
      <c r="V2" s="35"/>
      <c r="Y2" s="37"/>
      <c r="Z2" s="37"/>
      <c r="AA2" s="37"/>
      <c r="AB2" s="37"/>
      <c r="AC2" s="37"/>
    </row>
    <row r="3" spans="1:29" s="34" customFormat="1" ht="12.75">
      <c r="B3" s="231" t="s">
        <v>140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3"/>
      <c r="Y3" s="37"/>
      <c r="Z3" s="37"/>
      <c r="AA3" s="37"/>
      <c r="AB3" s="37"/>
      <c r="AC3" s="37"/>
    </row>
    <row r="4" spans="1:29">
      <c r="B4" s="52"/>
      <c r="C4" s="234" t="s">
        <v>53</v>
      </c>
      <c r="D4" s="234"/>
      <c r="E4" s="234" t="s">
        <v>54</v>
      </c>
      <c r="F4" s="234"/>
      <c r="G4" s="234" t="s">
        <v>55</v>
      </c>
      <c r="H4" s="234"/>
      <c r="I4" s="234" t="s">
        <v>56</v>
      </c>
      <c r="J4" s="234"/>
      <c r="K4" s="234" t="s">
        <v>57</v>
      </c>
      <c r="L4" s="234"/>
      <c r="M4" s="234" t="s">
        <v>19</v>
      </c>
      <c r="N4" s="235"/>
    </row>
    <row r="5" spans="1:29">
      <c r="B5" s="52"/>
      <c r="C5" s="193" t="s">
        <v>67</v>
      </c>
      <c r="D5" s="193" t="s">
        <v>23</v>
      </c>
      <c r="E5" s="193" t="s">
        <v>67</v>
      </c>
      <c r="F5" s="193" t="s">
        <v>23</v>
      </c>
      <c r="G5" s="193" t="s">
        <v>67</v>
      </c>
      <c r="H5" s="193" t="s">
        <v>23</v>
      </c>
      <c r="I5" s="193" t="s">
        <v>67</v>
      </c>
      <c r="J5" s="193" t="s">
        <v>23</v>
      </c>
      <c r="K5" s="193" t="s">
        <v>67</v>
      </c>
      <c r="L5" s="193" t="s">
        <v>23</v>
      </c>
      <c r="M5" s="193" t="s">
        <v>67</v>
      </c>
      <c r="N5" s="194" t="s">
        <v>23</v>
      </c>
    </row>
    <row r="6" spans="1:29">
      <c r="A6" s="42"/>
      <c r="B6" s="168" t="s">
        <v>107</v>
      </c>
      <c r="C6" s="76">
        <v>1</v>
      </c>
      <c r="D6" s="46">
        <f>C6/$C$22</f>
        <v>4.3478260869565216E-2</v>
      </c>
      <c r="E6" s="76">
        <v>9</v>
      </c>
      <c r="F6" s="46">
        <f>E6/$E$22</f>
        <v>0.42857142857142855</v>
      </c>
      <c r="G6" s="76">
        <v>6</v>
      </c>
      <c r="H6" s="46">
        <f>G6/$G$22</f>
        <v>0.24</v>
      </c>
      <c r="I6" s="76">
        <v>4</v>
      </c>
      <c r="J6" s="46">
        <f>I6/$I$22</f>
        <v>0.16666666666666666</v>
      </c>
      <c r="K6" s="76">
        <v>5</v>
      </c>
      <c r="L6" s="46">
        <f>K6/$K$22</f>
        <v>0.27777777777777779</v>
      </c>
      <c r="M6" s="166">
        <f>SUM(C6,E6,G6,I6,K6)</f>
        <v>25</v>
      </c>
      <c r="N6" s="53">
        <f t="shared" ref="N6:N21" si="0">M6/$M$22</f>
        <v>0.22522522522522523</v>
      </c>
      <c r="O6" s="13"/>
      <c r="P6" s="42"/>
    </row>
    <row r="7" spans="1:29">
      <c r="A7" s="42"/>
      <c r="B7" s="168" t="s">
        <v>108</v>
      </c>
      <c r="C7" s="76">
        <v>1</v>
      </c>
      <c r="D7" s="46">
        <f>C7/$C$22</f>
        <v>4.3478260869565216E-2</v>
      </c>
      <c r="E7" s="76"/>
      <c r="F7" s="46"/>
      <c r="G7" s="76"/>
      <c r="H7" s="46"/>
      <c r="I7" s="76"/>
      <c r="J7" s="46"/>
      <c r="K7" s="76"/>
      <c r="L7" s="46"/>
      <c r="M7" s="166">
        <f t="shared" ref="M7:M21" si="1">SUM(C7,E7,G7,I7,K7)</f>
        <v>1</v>
      </c>
      <c r="N7" s="53">
        <f t="shared" si="0"/>
        <v>9.0090090090090089E-3</v>
      </c>
      <c r="O7" s="13"/>
      <c r="P7" s="42"/>
    </row>
    <row r="8" spans="1:29">
      <c r="A8" s="42"/>
      <c r="B8" s="168" t="s">
        <v>109</v>
      </c>
      <c r="C8" s="76"/>
      <c r="D8" s="46"/>
      <c r="E8" s="76"/>
      <c r="F8" s="46"/>
      <c r="G8" s="76"/>
      <c r="H8" s="46"/>
      <c r="I8" s="76"/>
      <c r="J8" s="46"/>
      <c r="K8" s="76">
        <v>1</v>
      </c>
      <c r="L8" s="46">
        <f t="shared" ref="L8" si="2">K8/$K$22</f>
        <v>5.5555555555555552E-2</v>
      </c>
      <c r="M8" s="166">
        <f t="shared" si="1"/>
        <v>1</v>
      </c>
      <c r="N8" s="53">
        <f t="shared" si="0"/>
        <v>9.0090090090090089E-3</v>
      </c>
      <c r="O8" s="13"/>
      <c r="P8" s="42"/>
    </row>
    <row r="9" spans="1:29">
      <c r="A9" s="42"/>
      <c r="B9" s="168" t="s">
        <v>132</v>
      </c>
      <c r="C9" s="76">
        <v>1</v>
      </c>
      <c r="D9" s="46">
        <f t="shared" ref="D9" si="3">C9/$C$22</f>
        <v>4.3478260869565216E-2</v>
      </c>
      <c r="E9" s="76"/>
      <c r="F9" s="46"/>
      <c r="G9" s="76"/>
      <c r="H9" s="46"/>
      <c r="I9" s="76"/>
      <c r="J9" s="46"/>
      <c r="K9" s="76"/>
      <c r="L9" s="46"/>
      <c r="M9" s="166">
        <f t="shared" si="1"/>
        <v>1</v>
      </c>
      <c r="N9" s="53">
        <f t="shared" si="0"/>
        <v>9.0090090090090089E-3</v>
      </c>
      <c r="O9" s="13"/>
      <c r="P9" s="42"/>
    </row>
    <row r="10" spans="1:29">
      <c r="A10" s="42"/>
      <c r="B10" s="168" t="s">
        <v>110</v>
      </c>
      <c r="C10" s="76">
        <v>1</v>
      </c>
      <c r="D10" s="46">
        <f t="shared" ref="D10:D19" si="4">C10/$C$22</f>
        <v>4.3478260869565216E-2</v>
      </c>
      <c r="E10" s="76">
        <v>2</v>
      </c>
      <c r="F10" s="46">
        <f>E10/$E$22</f>
        <v>9.5238095238095233E-2</v>
      </c>
      <c r="G10" s="76">
        <v>4</v>
      </c>
      <c r="H10" s="46">
        <f t="shared" ref="H10:H11" si="5">G10/$G$22</f>
        <v>0.16</v>
      </c>
      <c r="I10" s="76"/>
      <c r="J10" s="46"/>
      <c r="K10" s="76">
        <v>1</v>
      </c>
      <c r="L10" s="46">
        <f t="shared" ref="L10:L21" si="6">K10/$K$22</f>
        <v>5.5555555555555552E-2</v>
      </c>
      <c r="M10" s="166">
        <f t="shared" si="1"/>
        <v>8</v>
      </c>
      <c r="N10" s="53">
        <f t="shared" si="0"/>
        <v>7.2072072072072071E-2</v>
      </c>
      <c r="O10" s="13"/>
      <c r="P10" s="42"/>
    </row>
    <row r="11" spans="1:29">
      <c r="A11" s="42"/>
      <c r="B11" s="168" t="s">
        <v>111</v>
      </c>
      <c r="C11" s="76"/>
      <c r="D11" s="46"/>
      <c r="E11" s="76"/>
      <c r="F11" s="46"/>
      <c r="G11" s="76">
        <v>1</v>
      </c>
      <c r="H11" s="46">
        <f t="shared" si="5"/>
        <v>0.04</v>
      </c>
      <c r="I11" s="76">
        <v>1</v>
      </c>
      <c r="J11" s="46">
        <f t="shared" ref="J11:J19" si="7">I11/$I$22</f>
        <v>4.1666666666666664E-2</v>
      </c>
      <c r="K11" s="76"/>
      <c r="L11" s="46"/>
      <c r="M11" s="166">
        <f t="shared" si="1"/>
        <v>2</v>
      </c>
      <c r="N11" s="53">
        <f t="shared" si="0"/>
        <v>1.8018018018018018E-2</v>
      </c>
      <c r="O11" s="13"/>
      <c r="P11" s="42"/>
    </row>
    <row r="12" spans="1:29">
      <c r="A12" s="42"/>
      <c r="B12" s="168" t="s">
        <v>112</v>
      </c>
      <c r="C12" s="76">
        <v>11</v>
      </c>
      <c r="D12" s="46">
        <f t="shared" si="4"/>
        <v>0.47826086956521741</v>
      </c>
      <c r="E12" s="76">
        <v>4</v>
      </c>
      <c r="F12" s="46">
        <f>E12/$E$22</f>
        <v>0.19047619047619047</v>
      </c>
      <c r="G12" s="76">
        <v>1</v>
      </c>
      <c r="H12" s="46">
        <f>G12/$G$22</f>
        <v>0.04</v>
      </c>
      <c r="I12" s="76">
        <v>9</v>
      </c>
      <c r="J12" s="46">
        <f t="shared" si="7"/>
        <v>0.375</v>
      </c>
      <c r="K12" s="76">
        <v>7</v>
      </c>
      <c r="L12" s="46">
        <f t="shared" si="6"/>
        <v>0.3888888888888889</v>
      </c>
      <c r="M12" s="166">
        <f t="shared" si="1"/>
        <v>32</v>
      </c>
      <c r="N12" s="53">
        <f t="shared" si="0"/>
        <v>0.28828828828828829</v>
      </c>
      <c r="O12" s="13"/>
      <c r="P12" s="42"/>
    </row>
    <row r="13" spans="1:29">
      <c r="A13" s="42"/>
      <c r="B13" s="168" t="s">
        <v>113</v>
      </c>
      <c r="C13" s="76"/>
      <c r="D13" s="46"/>
      <c r="E13" s="76"/>
      <c r="F13" s="46"/>
      <c r="G13" s="76"/>
      <c r="H13" s="46"/>
      <c r="I13" s="76"/>
      <c r="J13" s="46"/>
      <c r="K13" s="76">
        <v>1</v>
      </c>
      <c r="L13" s="46">
        <f t="shared" si="6"/>
        <v>5.5555555555555552E-2</v>
      </c>
      <c r="M13" s="166">
        <f t="shared" si="1"/>
        <v>1</v>
      </c>
      <c r="N13" s="53">
        <f t="shared" si="0"/>
        <v>9.0090090090090089E-3</v>
      </c>
      <c r="O13" s="13"/>
      <c r="P13" s="42"/>
    </row>
    <row r="14" spans="1:29">
      <c r="A14" s="42"/>
      <c r="B14" s="168" t="s">
        <v>114</v>
      </c>
      <c r="C14" s="76"/>
      <c r="D14" s="46"/>
      <c r="E14" s="76"/>
      <c r="F14" s="46"/>
      <c r="G14" s="76"/>
      <c r="H14" s="46"/>
      <c r="I14" s="76">
        <v>1</v>
      </c>
      <c r="J14" s="46">
        <f t="shared" si="7"/>
        <v>4.1666666666666664E-2</v>
      </c>
      <c r="K14" s="76"/>
      <c r="L14" s="46"/>
      <c r="M14" s="166">
        <f t="shared" si="1"/>
        <v>1</v>
      </c>
      <c r="N14" s="53">
        <f t="shared" si="0"/>
        <v>9.0090090090090089E-3</v>
      </c>
      <c r="O14" s="13"/>
      <c r="P14" s="42"/>
    </row>
    <row r="15" spans="1:29">
      <c r="A15" s="42"/>
      <c r="B15" s="168" t="s">
        <v>115</v>
      </c>
      <c r="C15" s="76"/>
      <c r="D15" s="46"/>
      <c r="E15" s="76"/>
      <c r="F15" s="46"/>
      <c r="G15" s="76">
        <v>3</v>
      </c>
      <c r="H15" s="46">
        <f t="shared" ref="H15:H17" si="8">G15/$G$22</f>
        <v>0.12</v>
      </c>
      <c r="I15" s="76">
        <v>1</v>
      </c>
      <c r="J15" s="46">
        <f t="shared" si="7"/>
        <v>4.1666666666666664E-2</v>
      </c>
      <c r="K15" s="76"/>
      <c r="L15" s="46"/>
      <c r="M15" s="166">
        <f t="shared" si="1"/>
        <v>4</v>
      </c>
      <c r="N15" s="53">
        <f t="shared" si="0"/>
        <v>3.6036036036036036E-2</v>
      </c>
      <c r="O15" s="13"/>
      <c r="P15" s="42"/>
    </row>
    <row r="16" spans="1:29">
      <c r="A16" s="42"/>
      <c r="B16" s="168" t="s">
        <v>116</v>
      </c>
      <c r="C16" s="76"/>
      <c r="D16" s="46"/>
      <c r="E16" s="76"/>
      <c r="F16" s="46"/>
      <c r="G16" s="76">
        <v>1</v>
      </c>
      <c r="H16" s="46">
        <f t="shared" si="8"/>
        <v>0.04</v>
      </c>
      <c r="I16" s="76"/>
      <c r="J16" s="46"/>
      <c r="K16" s="76"/>
      <c r="L16" s="46"/>
      <c r="M16" s="166">
        <f t="shared" si="1"/>
        <v>1</v>
      </c>
      <c r="N16" s="53">
        <f t="shared" si="0"/>
        <v>9.0090090090090089E-3</v>
      </c>
      <c r="O16" s="13"/>
      <c r="P16" s="42"/>
    </row>
    <row r="17" spans="1:16">
      <c r="A17" s="42"/>
      <c r="B17" s="168" t="s">
        <v>117</v>
      </c>
      <c r="C17" s="76">
        <v>1</v>
      </c>
      <c r="D17" s="46">
        <f t="shared" si="4"/>
        <v>4.3478260869565216E-2</v>
      </c>
      <c r="E17" s="76">
        <v>2</v>
      </c>
      <c r="F17" s="46">
        <f t="shared" ref="F17" si="9">E17/$E$22</f>
        <v>9.5238095238095233E-2</v>
      </c>
      <c r="G17" s="76">
        <v>1</v>
      </c>
      <c r="H17" s="46">
        <f t="shared" si="8"/>
        <v>0.04</v>
      </c>
      <c r="I17" s="76">
        <v>2</v>
      </c>
      <c r="J17" s="46">
        <f t="shared" si="7"/>
        <v>8.3333333333333329E-2</v>
      </c>
      <c r="K17" s="76"/>
      <c r="L17" s="46"/>
      <c r="M17" s="166">
        <f t="shared" si="1"/>
        <v>6</v>
      </c>
      <c r="N17" s="53">
        <f t="shared" si="0"/>
        <v>5.4054054054054057E-2</v>
      </c>
      <c r="O17" s="13"/>
      <c r="P17" s="42"/>
    </row>
    <row r="18" spans="1:16">
      <c r="A18" s="42"/>
      <c r="B18" s="168" t="s">
        <v>118</v>
      </c>
      <c r="C18" s="76">
        <v>6</v>
      </c>
      <c r="D18" s="46">
        <f t="shared" si="4"/>
        <v>0.2608695652173913</v>
      </c>
      <c r="E18" s="76">
        <v>3</v>
      </c>
      <c r="F18" s="46">
        <f>E18/$E$22</f>
        <v>0.14285714285714285</v>
      </c>
      <c r="G18" s="76">
        <v>3</v>
      </c>
      <c r="H18" s="46">
        <f>G18/$G$22</f>
        <v>0.12</v>
      </c>
      <c r="I18" s="76">
        <v>6</v>
      </c>
      <c r="J18" s="46">
        <f t="shared" si="7"/>
        <v>0.25</v>
      </c>
      <c r="K18" s="76">
        <v>2</v>
      </c>
      <c r="L18" s="46">
        <f t="shared" si="6"/>
        <v>0.1111111111111111</v>
      </c>
      <c r="M18" s="166">
        <f t="shared" si="1"/>
        <v>20</v>
      </c>
      <c r="N18" s="53">
        <f t="shared" si="0"/>
        <v>0.18018018018018017</v>
      </c>
      <c r="O18" s="13"/>
      <c r="P18" s="42"/>
    </row>
    <row r="19" spans="1:16">
      <c r="A19" s="42"/>
      <c r="B19" s="168" t="s">
        <v>119</v>
      </c>
      <c r="C19" s="76">
        <v>1</v>
      </c>
      <c r="D19" s="46">
        <f t="shared" si="4"/>
        <v>4.3478260869565216E-2</v>
      </c>
      <c r="E19" s="76">
        <v>1</v>
      </c>
      <c r="F19" s="46">
        <f>E19/$E$22</f>
        <v>4.7619047619047616E-2</v>
      </c>
      <c r="G19" s="76">
        <v>4</v>
      </c>
      <c r="H19" s="46">
        <f>G19/$G$22</f>
        <v>0.16</v>
      </c>
      <c r="I19" s="76"/>
      <c r="J19" s="46"/>
      <c r="K19" s="76"/>
      <c r="L19" s="46"/>
      <c r="M19" s="166">
        <f t="shared" si="1"/>
        <v>6</v>
      </c>
      <c r="N19" s="53">
        <f t="shared" si="0"/>
        <v>5.4054054054054057E-2</v>
      </c>
      <c r="O19" s="13"/>
      <c r="P19" s="42"/>
    </row>
    <row r="20" spans="1:16">
      <c r="A20" s="42"/>
      <c r="B20" s="168" t="s">
        <v>120</v>
      </c>
      <c r="C20" s="76"/>
      <c r="D20" s="46"/>
      <c r="E20" s="76"/>
      <c r="F20" s="46"/>
      <c r="G20" s="76">
        <v>1</v>
      </c>
      <c r="H20" s="46">
        <f>G20/$G$22</f>
        <v>0.04</v>
      </c>
      <c r="I20" s="76"/>
      <c r="J20" s="46"/>
      <c r="K20" s="76"/>
      <c r="L20" s="46"/>
      <c r="M20" s="166">
        <f t="shared" si="1"/>
        <v>1</v>
      </c>
      <c r="N20" s="53">
        <f t="shared" si="0"/>
        <v>9.0090090090090089E-3</v>
      </c>
      <c r="O20" s="13"/>
      <c r="P20" s="42"/>
    </row>
    <row r="21" spans="1:16">
      <c r="A21" s="42"/>
      <c r="B21" s="168" t="s">
        <v>129</v>
      </c>
      <c r="C21" s="76"/>
      <c r="D21" s="46"/>
      <c r="E21" s="76"/>
      <c r="F21" s="46"/>
      <c r="G21" s="76"/>
      <c r="H21" s="46"/>
      <c r="I21" s="76"/>
      <c r="J21" s="46"/>
      <c r="K21" s="76">
        <v>1</v>
      </c>
      <c r="L21" s="46">
        <f t="shared" si="6"/>
        <v>5.5555555555555552E-2</v>
      </c>
      <c r="M21" s="166">
        <f t="shared" si="1"/>
        <v>1</v>
      </c>
      <c r="N21" s="53">
        <f t="shared" si="0"/>
        <v>9.0090090090090089E-3</v>
      </c>
      <c r="O21" s="13"/>
      <c r="P21" s="42"/>
    </row>
    <row r="22" spans="1:16" ht="15.75" thickBot="1">
      <c r="A22" s="42"/>
      <c r="B22" s="142" t="s">
        <v>70</v>
      </c>
      <c r="C22" s="143">
        <f>SUM(C6:C21)</f>
        <v>23</v>
      </c>
      <c r="D22" s="144">
        <f>C22/C22</f>
        <v>1</v>
      </c>
      <c r="E22" s="143">
        <f>SUM(E6:E21)</f>
        <v>21</v>
      </c>
      <c r="F22" s="144">
        <f>E22/E22</f>
        <v>1</v>
      </c>
      <c r="G22" s="143">
        <f>SUM(G6:G21)</f>
        <v>25</v>
      </c>
      <c r="H22" s="144">
        <f>G22/G22</f>
        <v>1</v>
      </c>
      <c r="I22" s="143">
        <f>SUM(I6:I21)</f>
        <v>24</v>
      </c>
      <c r="J22" s="144">
        <f>I22/I22</f>
        <v>1</v>
      </c>
      <c r="K22" s="143">
        <f>SUM(K6:K21)</f>
        <v>18</v>
      </c>
      <c r="L22" s="144">
        <f>K22/K22</f>
        <v>1</v>
      </c>
      <c r="M22" s="143">
        <f>SUM(M6:M21)</f>
        <v>111</v>
      </c>
      <c r="N22" s="165">
        <f>M22/M22</f>
        <v>1</v>
      </c>
      <c r="O22" s="13"/>
      <c r="P22" s="42"/>
    </row>
    <row r="23" spans="1:16">
      <c r="B23" s="42"/>
    </row>
    <row r="24" spans="1:16">
      <c r="B24" s="42"/>
    </row>
    <row r="25" spans="1:16">
      <c r="B25" s="42"/>
      <c r="F25" s="8"/>
    </row>
    <row r="26" spans="1:16">
      <c r="B26" s="42"/>
    </row>
    <row r="27" spans="1:16">
      <c r="B27" s="42"/>
    </row>
    <row r="28" spans="1:16">
      <c r="B28" s="42"/>
    </row>
    <row r="29" spans="1:16">
      <c r="B29" s="42"/>
    </row>
    <row r="30" spans="1:16">
      <c r="B30" s="42"/>
    </row>
    <row r="31" spans="1:16">
      <c r="B31" s="42"/>
    </row>
    <row r="32" spans="1:16">
      <c r="B32" s="42"/>
    </row>
    <row r="33" spans="2:2">
      <c r="B33" s="42"/>
    </row>
  </sheetData>
  <mergeCells count="8">
    <mergeCell ref="B2:N2"/>
    <mergeCell ref="B3:N3"/>
    <mergeCell ref="M4:N4"/>
    <mergeCell ref="C4:D4"/>
    <mergeCell ref="E4:F4"/>
    <mergeCell ref="G4:H4"/>
    <mergeCell ref="I4:J4"/>
    <mergeCell ref="K4:L4"/>
  </mergeCells>
  <phoneticPr fontId="37" type="noConversion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Διάρκεια εγγραφής πιν.25-27</vt:lpstr>
      <vt:lpstr>Διάρκεια εγγραφής πιν.28</vt:lpstr>
      <vt:lpstr>οικονομική πιν.29</vt:lpstr>
      <vt:lpstr>πιν.30</vt:lpstr>
      <vt:lpstr>πιν.31</vt:lpstr>
      <vt:lpstr>'Διάρκεια εγγραφής πιν.25-27'!Print_Area</vt:lpstr>
      <vt:lpstr>'Διάρκεια εγγραφής πιν.28'!Print_Area</vt:lpstr>
      <vt:lpstr>'οικονομική πιν.29'!Print_Area</vt:lpstr>
      <vt:lpstr>πιν.30!Print_Area</vt:lpstr>
      <vt:lpstr>πιν.31!Print_Area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2022-04-12T07:41:40Z</cp:lastPrinted>
  <dcterms:created xsi:type="dcterms:W3CDTF">2010-12-15T07:52:14Z</dcterms:created>
  <dcterms:modified xsi:type="dcterms:W3CDTF">2022-04-12T07:53:19Z</dcterms:modified>
</cp:coreProperties>
</file>